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Informacja_dodatkowa" sheetId="1" r:id="rId1"/>
  </sheets>
  <definedNames>
    <definedName name="_xlnm.Print_Area" localSheetId="0">Informacja_dodatkowa!$A$1:$K$378</definedName>
  </definedNames>
  <calcPr calcId="125725"/>
</workbook>
</file>

<file path=xl/calcChain.xml><?xml version="1.0" encoding="utf-8"?>
<calcChain xmlns="http://schemas.openxmlformats.org/spreadsheetml/2006/main">
  <c r="D175" i="1"/>
  <c r="K50"/>
  <c r="F39"/>
  <c r="G39"/>
  <c r="H39"/>
  <c r="E39"/>
  <c r="D39"/>
  <c r="I37"/>
  <c r="K49"/>
  <c r="I36"/>
  <c r="I35"/>
  <c r="I34"/>
  <c r="I33"/>
  <c r="I32"/>
  <c r="D288"/>
  <c r="D280"/>
  <c r="E140"/>
  <c r="D283"/>
  <c r="D274"/>
  <c r="D159"/>
  <c r="E128"/>
  <c r="E133"/>
  <c r="D313"/>
  <c r="D316"/>
  <c r="D319" s="1"/>
  <c r="D133"/>
  <c r="D128"/>
  <c r="I44"/>
  <c r="I45"/>
  <c r="K45"/>
  <c r="I46"/>
  <c r="K46"/>
  <c r="I47"/>
  <c r="K47"/>
  <c r="I48"/>
  <c r="K48" s="1"/>
  <c r="K51" s="1"/>
  <c r="J44"/>
  <c r="J45"/>
  <c r="J46"/>
  <c r="J47"/>
  <c r="J48"/>
  <c r="J49"/>
  <c r="H51"/>
  <c r="G51"/>
  <c r="F51"/>
  <c r="E51"/>
  <c r="D51"/>
  <c r="D215"/>
  <c r="D230"/>
  <c r="D169"/>
  <c r="D167"/>
  <c r="D140"/>
  <c r="D324"/>
  <c r="G74"/>
  <c r="J80" s="1"/>
  <c r="J81" s="1"/>
  <c r="H80"/>
  <c r="H81"/>
  <c r="I80"/>
  <c r="I81"/>
  <c r="D263"/>
  <c r="D257"/>
  <c r="D204"/>
  <c r="D192"/>
  <c r="D186"/>
  <c r="D182"/>
  <c r="D245"/>
  <c r="D241"/>
  <c r="D236"/>
  <c r="G65"/>
  <c r="G66"/>
  <c r="G67"/>
  <c r="G68"/>
  <c r="G64"/>
  <c r="G58"/>
  <c r="G57"/>
  <c r="E313"/>
  <c r="E316"/>
  <c r="D249"/>
  <c r="D225"/>
  <c r="D214"/>
  <c r="E152"/>
  <c r="D152"/>
  <c r="E149"/>
  <c r="D149"/>
  <c r="H116"/>
  <c r="I116"/>
  <c r="H117"/>
  <c r="I117"/>
  <c r="H118"/>
  <c r="I118"/>
  <c r="H119"/>
  <c r="I119"/>
  <c r="H120"/>
  <c r="I120"/>
  <c r="H121"/>
  <c r="I121"/>
  <c r="I115"/>
  <c r="H115"/>
  <c r="E122"/>
  <c r="F122"/>
  <c r="G122"/>
  <c r="D122"/>
  <c r="E107"/>
  <c r="F107"/>
  <c r="G107"/>
  <c r="H101"/>
  <c r="H102"/>
  <c r="H103"/>
  <c r="H104"/>
  <c r="H105"/>
  <c r="H106"/>
  <c r="I101"/>
  <c r="I102"/>
  <c r="I103"/>
  <c r="I104"/>
  <c r="I105"/>
  <c r="I106"/>
  <c r="D107"/>
  <c r="G87"/>
  <c r="G88"/>
  <c r="G89"/>
  <c r="G90"/>
  <c r="G91"/>
  <c r="G92"/>
  <c r="G93"/>
  <c r="G86"/>
  <c r="E94"/>
  <c r="F94"/>
  <c r="D94"/>
  <c r="E81"/>
  <c r="F81"/>
  <c r="G81"/>
  <c r="D81"/>
  <c r="E75"/>
  <c r="F75"/>
  <c r="D75"/>
  <c r="E69"/>
  <c r="F69"/>
  <c r="D240"/>
  <c r="G69"/>
  <c r="E319"/>
  <c r="G94"/>
  <c r="D229"/>
  <c r="H107"/>
  <c r="K44"/>
  <c r="I51"/>
  <c r="J51"/>
  <c r="I39"/>
  <c r="I107"/>
  <c r="I122"/>
  <c r="H122"/>
  <c r="D282"/>
  <c r="D296" l="1"/>
  <c r="D297" s="1"/>
  <c r="D299" s="1"/>
  <c r="D300"/>
  <c r="G75"/>
</calcChain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Zwiększenie wartości inwestycji w nieruchomości i prawa jeżeli wycenia się je wg wartości godziwej </t>
        </r>
      </text>
    </comment>
    <comment ref="F31" authorId="0">
      <text>
        <r>
          <rPr>
            <b/>
            <sz val="8"/>
            <color indexed="81"/>
            <rFont val="Tahoma"/>
            <family val="2"/>
            <charset val="238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color indexed="81"/>
            <rFont val="Tahoma"/>
            <family val="2"/>
            <charset val="238"/>
          </rPr>
          <t>Przejecie środków trwałych w budowie, które uprzednio wymagały budowy, montażu lub zostały ulepszone</t>
        </r>
      </text>
    </comment>
    <comment ref="E4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<sst xmlns="http://schemas.openxmlformats.org/spreadsheetml/2006/main" count="350" uniqueCount="265">
  <si>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</si>
  <si>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</si>
  <si>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</si>
  <si>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</si>
  <si>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</si>
  <si>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</si>
  <si>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</si>
  <si>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</si>
  <si>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</si>
  <si>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</si>
  <si>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</si>
  <si>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</si>
  <si>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</si>
  <si>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</si>
  <si>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</si>
  <si>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</si>
  <si>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</si>
  <si>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</si>
  <si>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</si>
  <si>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</si>
  <si>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</si>
  <si>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</si>
  <si>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</si>
  <si>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</si>
  <si>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</si>
  <si>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</si>
  <si>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</si>
  <si>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</si>
  <si>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</si>
  <si>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</si>
  <si>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</si>
  <si>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</si>
  <si>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</si>
  <si>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</si>
  <si>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</si>
  <si>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</si>
  <si>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</si>
  <si>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</si>
  <si>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</si>
  <si>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</si>
  <si>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</si>
  <si>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</si>
  <si>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</si>
  <si>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</si>
  <si>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</si>
  <si>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</si>
  <si>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</si>
  <si>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</si>
  <si>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</si>
  <si>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</si>
  <si>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</si>
  <si>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</si>
  <si>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</si>
  <si>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</si>
  <si>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</si>
  <si>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</si>
  <si>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</si>
  <si>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</si>
  <si>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</si>
  <si>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</si>
  <si>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</si>
  <si>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</si>
  <si>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</si>
  <si>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</si>
  <si>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</si>
  <si>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</si>
  <si>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</si>
  <si>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</si>
  <si>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</si>
  <si>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</si>
  <si>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</si>
  <si>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</si>
  <si>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</si>
  <si>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</si>
  <si>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</si>
  <si>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</si>
  <si>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</si>
  <si>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</si>
  <si>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</si>
  <si>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</si>
  <si>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</si>
  <si>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</si>
  <si>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</si>
  <si>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</si>
  <si>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</si>
  <si>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</si>
  <si>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</si>
  <si>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</si>
  <si>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</si>
  <si>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</si>
  <si>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</si>
  <si>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</si>
  <si>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</si>
  <si>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</si>
  <si>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</si>
  <si>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</si>
  <si>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</si>
  <si>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</si>
  <si>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</si>
  <si>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</si>
  <si>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</si>
  <si>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</si>
  <si>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</si>
  <si>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</si>
  <si>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</si>
  <si>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</si>
  <si>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</si>
  <si>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</si>
  <si>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</si>
  <si>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</si>
  <si>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</si>
  <si>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</si>
  <si>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</si>
  <si>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</si>
  <si>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</si>
  <si>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</si>
  <si>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</si>
  <si>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</si>
  <si>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</si>
  <si>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</si>
  <si>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</si>
  <si>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</si>
  <si>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</si>
  <si>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</si>
  <si>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</si>
  <si>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</si>
  <si>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</si>
  <si>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</si>
  <si>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</si>
  <si>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</si>
  <si>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</si>
  <si>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</si>
  <si>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</si>
  <si>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</si>
  <si>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</si>
  <si>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</si>
  <si>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</si>
  <si>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</si>
  <si>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</si>
  <si>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</si>
  <si>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</si>
  <si>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</si>
  <si>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b. Pozostałe koszty</t>
  </si>
  <si>
    <t>c.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</si>
  <si>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</si>
  <si>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</si>
  <si>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</si>
  <si>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</si>
  <si>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</si>
  <si>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</si>
  <si>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</si>
  <si>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</si>
  <si>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</si>
  <si>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</si>
  <si>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</si>
  <si>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</si>
  <si>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</si>
  <si>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dotacje</t>
  </si>
  <si>
    <t>darowizny pieniężne</t>
  </si>
  <si>
    <t>zbiórki publiczne</t>
  </si>
  <si>
    <t>darowizny rzeczowe</t>
  </si>
  <si>
    <t>nawiązki sądowe</t>
  </si>
  <si>
    <t>Przychody z dział. statutowej</t>
  </si>
  <si>
    <t>Koszty realizacji zadań statutowych</t>
  </si>
  <si>
    <t>Amortyzacja</t>
  </si>
  <si>
    <t>Usługi obce</t>
  </si>
  <si>
    <t>Wynagrodzenia</t>
  </si>
  <si>
    <t>Podatki i opłaty</t>
  </si>
  <si>
    <t>Podróże służbowe</t>
  </si>
  <si>
    <t>Pozostałe koszty</t>
  </si>
  <si>
    <t>Stowarzyszenie Pomocy Rodzinie "DROGA"</t>
  </si>
  <si>
    <t>nie dotyczy</t>
  </si>
  <si>
    <t>kadra wychowawcza i administracyjna</t>
  </si>
  <si>
    <t>Przeciętne zatrudnienie w roku w przeliczeniu na etaty</t>
  </si>
  <si>
    <t>Data sporządzenia</t>
  </si>
  <si>
    <t>Podpis osoby sporządzajacej</t>
  </si>
  <si>
    <t>MOPR</t>
  </si>
  <si>
    <t>inne wpływy razem w tym:</t>
  </si>
  <si>
    <t>1% na pożytek publiczny</t>
  </si>
  <si>
    <t>NFZ</t>
  </si>
  <si>
    <t>Inne koszty finansowe-różnice kursowe</t>
  </si>
  <si>
    <t>PFRON refundacja wynagrodzenia i składki wypadkowej osób niepełnosprawnych</t>
  </si>
  <si>
    <t>Odsetki od środków pieniężnych na r-ku bankowym</t>
  </si>
  <si>
    <t xml:space="preserve">. </t>
  </si>
  <si>
    <t>Mtariały i energia</t>
  </si>
  <si>
    <t>Usługi</t>
  </si>
  <si>
    <t>Ubezpieczenia i in. świad. na rzecz prac.</t>
  </si>
  <si>
    <t>6. środki trwałe w budowie</t>
  </si>
  <si>
    <t>6.środki trwale w budowie</t>
  </si>
  <si>
    <t xml:space="preserve">Zużycie materiałów </t>
  </si>
  <si>
    <t>Wynagrodzenia(osobowe i umowy zlec)</t>
  </si>
  <si>
    <t>% od lokaty</t>
  </si>
  <si>
    <t>zużycie mat. z darowizn</t>
  </si>
  <si>
    <t>Gminne Ośrodki Pomocy Społecznej</t>
  </si>
  <si>
    <t>n/d</t>
  </si>
  <si>
    <t>Zużycie energii,wody,c.o.,paliwa</t>
  </si>
  <si>
    <t>wpłaty personelu za żywienie</t>
  </si>
  <si>
    <t>Rozliczenie głównych pozycji różniących podstawę opodatkowania podatkiem dochodowym od osób prawnych od wyniku finasowego brutto</t>
  </si>
  <si>
    <t>Kwota zł</t>
  </si>
  <si>
    <t xml:space="preserve">1. Przychody księgowe ogółem: </t>
  </si>
  <si>
    <t>1) przychody z działalności statutowej</t>
  </si>
  <si>
    <t>2) pozostałe przychody operacyjne</t>
  </si>
  <si>
    <t xml:space="preserve">    z tego</t>
  </si>
  <si>
    <t>3) przychody finansowe</t>
  </si>
  <si>
    <t>2. Korekty przychodów ogółem:</t>
  </si>
  <si>
    <t xml:space="preserve">    z tytułu rówwnowartości amoryzacji środków trwałych sfinanasowanych dotacjami i otrzymanych w darowiźnie</t>
  </si>
  <si>
    <t>4. Koszty księgowe ogółem z tego:</t>
  </si>
  <si>
    <t>1) koszty działalności statutowej</t>
  </si>
  <si>
    <t>2) koszty administarcyjne</t>
  </si>
  <si>
    <t>3) pozostałe koszty operacyjne</t>
  </si>
  <si>
    <t>4) koszty finasowe</t>
  </si>
  <si>
    <t>5. Korekty kosztów ogółem z tego:</t>
  </si>
  <si>
    <t>2) koszty sfinasowane z dotacji</t>
  </si>
  <si>
    <t>Wynagrodzenie biegłego rewidenta</t>
  </si>
  <si>
    <t xml:space="preserve">obowiązkowe badanie  rocznego sprawozdania finasowewgo </t>
  </si>
  <si>
    <t>Kwota w zł</t>
  </si>
  <si>
    <t>3. Przychody podatkowe po korektach (poz 1-2)</t>
  </si>
  <si>
    <t>opis we wprowadzeniu do sprawozdania fin.</t>
  </si>
  <si>
    <t>za makulaturę</t>
  </si>
  <si>
    <t>Dzienisik Alicja-Gł. Księgowa........................................</t>
  </si>
  <si>
    <t>1) amortyzacja środków trwałych i wartości niemat. i praw.</t>
  </si>
  <si>
    <t>roz. dot. prop. do śr. trwałego pom.kuch.</t>
  </si>
  <si>
    <t>Wodoc. Biał. Darowizna</t>
  </si>
  <si>
    <t>roz. dar.na inwest. Budynku</t>
  </si>
  <si>
    <t>roz. dot. prop. do śr. trwałego dozorcy</t>
  </si>
  <si>
    <t>za rok 2013 r</t>
  </si>
  <si>
    <t>3) ECDS-projekt fin. ze śr. UE</t>
  </si>
  <si>
    <t>8. Dochód do opodatkowania</t>
  </si>
  <si>
    <t>9. Dochód wolny od podatku art.17,ust.1p-kt 6 c ustawy o pod.doch od osób prawnych</t>
  </si>
  <si>
    <t>10. Wynik finansowy brutto  (poz.1- 4)</t>
  </si>
  <si>
    <t>zwrot dotacji za lata ubiegłe</t>
  </si>
  <si>
    <t>Zapłacone odsetki z tytułu zwrotu dotacji z lat ubiegłych</t>
  </si>
  <si>
    <t>za rok 2014 r</t>
  </si>
  <si>
    <t>-nadwyżka przych. nad kosztami za 2014</t>
  </si>
  <si>
    <t>5) zapłacone odsetki budżetowe</t>
  </si>
  <si>
    <t>7) nie dokonana wpłata odpisu na ZFŚS</t>
  </si>
  <si>
    <t>6.Koszty podatkowe razem(poz.4-5)</t>
  </si>
  <si>
    <t>7.Dochód podatkowy (poz.3-6)</t>
  </si>
  <si>
    <t>6) otrzymane art.spoż. z UE</t>
  </si>
  <si>
    <t>4) inne dopł. ze śr. samorządowych</t>
  </si>
  <si>
    <t>Zatwierdził:</t>
  </si>
  <si>
    <t>Konkol Edward-Prezes-</t>
  </si>
  <si>
    <t>Tomulewicz Anna-V-ce Prezes-</t>
  </si>
  <si>
    <t>Piątek Teresa-Skarbnik-</t>
  </si>
  <si>
    <t>Rafałko Katarzyna-Sekretarz-</t>
  </si>
  <si>
    <t>Szumska Dorota-Członek Zarządu-</t>
  </si>
  <si>
    <t>Szargiej Marcin Gerard- Członek Zarządu –</t>
  </si>
  <si>
    <t>Powichrowska  Elżbieta- Członek Zarządu –</t>
  </si>
  <si>
    <t>Jedynasty-Kozłowska Violetta- Członek Zarządu –</t>
  </si>
  <si>
    <t>Olechno Robert- Członek Zarządu –</t>
  </si>
  <si>
    <t>Matysek Wojciech- Członek Zarządu –</t>
  </si>
  <si>
    <t>Krasowski Krzysztof- Członek Zarządu –</t>
  </si>
  <si>
    <t>Kuczyńska Paulina- Członek Zarządu –</t>
  </si>
  <si>
    <t>Zonenberg Mateusz Członek Zarządu -</t>
  </si>
  <si>
    <t>Informacja dodatkowa za 2015 r.</t>
  </si>
  <si>
    <t>UM-tradycje Bożonarodzeniowe</t>
  </si>
  <si>
    <t>Urz.Marszałkowski-koncert</t>
  </si>
  <si>
    <t>zwrot za rozmowy telef.</t>
  </si>
  <si>
    <t>roz. dar. prop. do śr. trw. Lublin</t>
  </si>
  <si>
    <t>Ubezpieczenia społ. I inne świadczenia na rzecz pracowników</t>
  </si>
  <si>
    <t>za rok 2015 r</t>
  </si>
  <si>
    <t>- nadwyżka kosztów nad przych.2014r.</t>
  </si>
  <si>
    <t>31 marca 2016 r.</t>
  </si>
  <si>
    <t>środka trwałego przez PFRON</t>
  </si>
  <si>
    <t>dot. dofin. inwest.bud.przez darczyńcę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</si>
</sst>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2">
    <font>
      <sz val="10"/>
      <name val="Arial"/>
      <charset val="238"/>
    </font>
    <font>
      <sz val="10"/>
      <name val="Arial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22"/>
      <name val="Arial"/>
      <family val="2"/>
      <charset val="238"/>
    </font>
    <font>
      <sz val="24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/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/>
    <xf numFmtId="4" fontId="3" fillId="2" borderId="7" xfId="0" applyNumberFormat="1" applyFont="1" applyFill="1" applyBorder="1"/>
    <xf numFmtId="4" fontId="3" fillId="2" borderId="1" xfId="0" applyNumberFormat="1" applyFont="1" applyFill="1" applyBorder="1"/>
    <xf numFmtId="4" fontId="3" fillId="2" borderId="3" xfId="0" applyNumberFormat="1" applyFont="1" applyFill="1" applyBorder="1"/>
    <xf numFmtId="4" fontId="4" fillId="2" borderId="3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/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/>
    <xf numFmtId="4" fontId="3" fillId="2" borderId="3" xfId="1" applyNumberFormat="1" applyFont="1" applyFill="1" applyBorder="1"/>
    <xf numFmtId="4" fontId="3" fillId="2" borderId="7" xfId="1" applyNumberFormat="1" applyFont="1" applyFill="1" applyBorder="1"/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/>
    <xf numFmtId="4" fontId="0" fillId="3" borderId="1" xfId="0" applyNumberFormat="1" applyFill="1" applyBorder="1"/>
    <xf numFmtId="0" fontId="0" fillId="3" borderId="1" xfId="0" applyFill="1" applyBorder="1"/>
    <xf numFmtId="4" fontId="0" fillId="3" borderId="3" xfId="0" applyNumberFormat="1" applyFill="1" applyBorder="1"/>
    <xf numFmtId="4" fontId="0" fillId="3" borderId="7" xfId="0" applyNumberFormat="1" applyFill="1" applyBorder="1"/>
    <xf numFmtId="49" fontId="0" fillId="3" borderId="2" xfId="0" applyNumberForma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/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/>
    <xf numFmtId="4" fontId="0" fillId="3" borderId="1" xfId="1" applyNumberFormat="1" applyFont="1" applyFill="1" applyBorder="1"/>
    <xf numFmtId="4" fontId="0" fillId="3" borderId="6" xfId="1" applyNumberFormat="1" applyFont="1" applyFill="1" applyBorder="1"/>
    <xf numFmtId="0" fontId="3" fillId="0" borderId="0" xfId="0" applyFont="1" applyFill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3" fillId="0" borderId="0" xfId="0" applyFont="1" applyBorder="1" applyAlignment="1"/>
    <xf numFmtId="4" fontId="0" fillId="2" borderId="3" xfId="0" applyNumberFormat="1" applyFill="1" applyBorder="1"/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/>
    <xf numFmtId="4" fontId="0" fillId="2" borderId="1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4" fontId="0" fillId="4" borderId="3" xfId="0" applyNumberFormat="1" applyFill="1" applyBorder="1"/>
    <xf numFmtId="4" fontId="7" fillId="2" borderId="3" xfId="0" applyNumberFormat="1" applyFont="1" applyFill="1" applyBorder="1" applyAlignment="1"/>
    <xf numFmtId="0" fontId="3" fillId="0" borderId="0" xfId="0" applyFont="1" applyBorder="1"/>
    <xf numFmtId="4" fontId="3" fillId="0" borderId="0" xfId="0" applyNumberFormat="1" applyFont="1" applyFill="1" applyBorder="1"/>
    <xf numFmtId="0" fontId="3" fillId="0" borderId="5" xfId="0" applyFont="1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4" xfId="0" applyFill="1" applyBorder="1" applyAlignment="1">
      <alignment wrapText="1"/>
    </xf>
    <xf numFmtId="49" fontId="3" fillId="0" borderId="2" xfId="0" applyNumberFormat="1" applyFont="1" applyBorder="1"/>
    <xf numFmtId="4" fontId="3" fillId="3" borderId="3" xfId="0" applyNumberFormat="1" applyFont="1" applyFill="1" applyBorder="1"/>
    <xf numFmtId="49" fontId="0" fillId="0" borderId="2" xfId="0" applyNumberFormat="1" applyBorder="1"/>
    <xf numFmtId="49" fontId="3" fillId="0" borderId="4" xfId="0" applyNumberFormat="1" applyFont="1" applyBorder="1"/>
    <xf numFmtId="0" fontId="0" fillId="2" borderId="2" xfId="0" applyFill="1" applyBorder="1"/>
    <xf numFmtId="49" fontId="0" fillId="3" borderId="2" xfId="0" applyNumberFormat="1" applyFill="1" applyBorder="1"/>
    <xf numFmtId="0" fontId="9" fillId="0" borderId="0" xfId="0" applyFont="1"/>
    <xf numFmtId="0" fontId="7" fillId="0" borderId="0" xfId="0" applyFont="1"/>
    <xf numFmtId="0" fontId="7" fillId="0" borderId="0" xfId="0" applyFont="1" applyFill="1" applyBorder="1"/>
    <xf numFmtId="0" fontId="0" fillId="0" borderId="9" xfId="0" applyBorder="1" applyAlignment="1">
      <alignment wrapText="1"/>
    </xf>
    <xf numFmtId="4" fontId="0" fillId="3" borderId="10" xfId="0" applyNumberFormat="1" applyFill="1" applyBorder="1"/>
    <xf numFmtId="4" fontId="0" fillId="2" borderId="10" xfId="0" applyNumberFormat="1" applyFill="1" applyBorder="1"/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3" borderId="11" xfId="0" applyFill="1" applyBorder="1"/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3" xfId="0" applyFont="1" applyFill="1" applyBorder="1"/>
    <xf numFmtId="0" fontId="3" fillId="0" borderId="1" xfId="0" applyFont="1" applyFill="1" applyBorder="1" applyAlignment="1">
      <alignment wrapText="1"/>
    </xf>
    <xf numFmtId="4" fontId="0" fillId="3" borderId="11" xfId="0" applyNumberFormat="1" applyFill="1" applyBorder="1"/>
    <xf numFmtId="0" fontId="7" fillId="0" borderId="10" xfId="0" applyFont="1" applyFill="1" applyBorder="1" applyAlignment="1">
      <alignment wrapText="1"/>
    </xf>
    <xf numFmtId="4" fontId="3" fillId="3" borderId="12" xfId="0" applyNumberFormat="1" applyFont="1" applyFill="1" applyBorder="1"/>
    <xf numFmtId="0" fontId="7" fillId="0" borderId="14" xfId="0" applyFont="1" applyFill="1" applyBorder="1" applyAlignment="1">
      <alignment wrapText="1"/>
    </xf>
    <xf numFmtId="49" fontId="7" fillId="0" borderId="2" xfId="0" applyNumberFormat="1" applyFont="1" applyBorder="1"/>
    <xf numFmtId="0" fontId="0" fillId="5" borderId="0" xfId="0" applyFill="1"/>
    <xf numFmtId="4" fontId="3" fillId="6" borderId="13" xfId="0" applyNumberFormat="1" applyFont="1" applyFill="1" applyBorder="1"/>
    <xf numFmtId="0" fontId="0" fillId="6" borderId="14" xfId="0" applyFill="1" applyBorder="1"/>
    <xf numFmtId="4" fontId="3" fillId="5" borderId="0" xfId="0" applyNumberFormat="1" applyFont="1" applyFill="1" applyBorder="1"/>
    <xf numFmtId="0" fontId="3" fillId="0" borderId="14" xfId="0" applyFont="1" applyFill="1" applyBorder="1" applyAlignment="1">
      <alignment wrapText="1"/>
    </xf>
    <xf numFmtId="4" fontId="3" fillId="3" borderId="14" xfId="0" applyNumberFormat="1" applyFont="1" applyFill="1" applyBorder="1"/>
    <xf numFmtId="0" fontId="3" fillId="0" borderId="11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" fontId="3" fillId="3" borderId="11" xfId="0" applyNumberFormat="1" applyFont="1" applyFill="1" applyBorder="1"/>
    <xf numFmtId="4" fontId="3" fillId="3" borderId="19" xfId="0" applyNumberFormat="1" applyFont="1" applyFill="1" applyBorder="1"/>
    <xf numFmtId="0" fontId="7" fillId="0" borderId="20" xfId="0" applyFont="1" applyFill="1" applyBorder="1" applyAlignment="1">
      <alignment wrapText="1"/>
    </xf>
    <xf numFmtId="4" fontId="3" fillId="3" borderId="20" xfId="0" applyNumberFormat="1" applyFont="1" applyFill="1" applyBorder="1"/>
    <xf numFmtId="0" fontId="10" fillId="0" borderId="0" xfId="0" applyFont="1"/>
    <xf numFmtId="0" fontId="10" fillId="0" borderId="0" xfId="0" applyFont="1" applyAlignment="1">
      <alignment horizontal="justify"/>
    </xf>
    <xf numFmtId="4" fontId="0" fillId="4" borderId="21" xfId="0" applyNumberFormat="1" applyFill="1" applyBorder="1"/>
    <xf numFmtId="43" fontId="3" fillId="2" borderId="8" xfId="0" applyNumberFormat="1" applyFont="1" applyFill="1" applyBorder="1"/>
    <xf numFmtId="43" fontId="0" fillId="3" borderId="3" xfId="0" applyNumberFormat="1" applyFill="1" applyBorder="1"/>
    <xf numFmtId="43" fontId="0" fillId="3" borderId="3" xfId="0" applyNumberFormat="1" applyFill="1" applyBorder="1" applyAlignment="1">
      <alignment horizontal="right"/>
    </xf>
    <xf numFmtId="43" fontId="0" fillId="3" borderId="7" xfId="0" applyNumberFormat="1" applyFill="1" applyBorder="1"/>
    <xf numFmtId="49" fontId="7" fillId="3" borderId="2" xfId="0" applyNumberFormat="1" applyFont="1" applyFill="1" applyBorder="1" applyAlignment="1">
      <alignment wrapText="1"/>
    </xf>
    <xf numFmtId="0" fontId="11" fillId="0" borderId="0" xfId="0" applyFont="1"/>
    <xf numFmtId="0" fontId="10" fillId="0" borderId="0" xfId="0" applyFont="1" applyAlignment="1">
      <alignment horizontal="left" indent="3"/>
    </xf>
    <xf numFmtId="0" fontId="10" fillId="0" borderId="0" xfId="0" applyFont="1" applyAlignment="1">
      <alignment horizontal="left"/>
    </xf>
    <xf numFmtId="0" fontId="7" fillId="3" borderId="2" xfId="0" applyFont="1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8" fillId="0" borderId="36" xfId="0" applyFont="1" applyBorder="1" applyAlignment="1">
      <alignment horizontal="left" wrapText="1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3"/>
  <sheetViews>
    <sheetView showGridLines="0" tabSelected="1" topLeftCell="A226" zoomScaleNormal="100" zoomScaleSheetLayoutView="75" workbookViewId="0">
      <selection activeCell="C331" sqref="C331"/>
    </sheetView>
  </sheetViews>
  <sheetFormatPr defaultRowHeight="12.75"/>
  <cols>
    <col min="1" max="1" width="5.140625" style="17" customWidth="1"/>
    <col min="2" max="2" width="5.7109375" customWidth="1"/>
    <col min="3" max="3" width="37.7109375" customWidth="1"/>
    <col min="4" max="4" width="18.42578125" customWidth="1"/>
    <col min="5" max="5" width="19" bestFit="1" customWidth="1"/>
    <col min="6" max="6" width="15.140625" customWidth="1"/>
    <col min="7" max="7" width="18" customWidth="1"/>
    <col min="8" max="8" width="14.140625" customWidth="1"/>
    <col min="9" max="9" width="13.42578125" customWidth="1"/>
    <col min="10" max="11" width="12.5703125" customWidth="1"/>
  </cols>
  <sheetData>
    <row r="3" spans="1:9" ht="27">
      <c r="C3" s="175" t="s">
        <v>170</v>
      </c>
      <c r="D3" s="175"/>
      <c r="E3" s="175"/>
      <c r="F3" s="175"/>
      <c r="G3" s="175"/>
      <c r="H3" s="175"/>
      <c r="I3" s="175"/>
    </row>
    <row r="5" spans="1:9" ht="30">
      <c r="C5" s="180" t="s">
        <v>254</v>
      </c>
      <c r="D5" s="180"/>
      <c r="E5" s="180"/>
      <c r="F5" s="180"/>
      <c r="G5" s="180"/>
      <c r="H5" s="180"/>
      <c r="I5" s="180"/>
    </row>
    <row r="6" spans="1:9" ht="30">
      <c r="C6" s="38"/>
      <c r="D6" s="38"/>
      <c r="E6" s="38"/>
      <c r="F6" s="38"/>
      <c r="G6" s="38"/>
      <c r="H6" s="38"/>
      <c r="I6" s="38"/>
    </row>
    <row r="8" spans="1:9" ht="13.5" thickBot="1"/>
    <row r="9" spans="1:9">
      <c r="A9" s="17">
        <v>1</v>
      </c>
      <c r="C9" s="181" t="s">
        <v>96</v>
      </c>
      <c r="D9" s="182"/>
      <c r="E9" s="182"/>
      <c r="F9" s="182"/>
      <c r="G9" s="183"/>
    </row>
    <row r="10" spans="1:9">
      <c r="C10" s="156" t="s">
        <v>89</v>
      </c>
      <c r="D10" s="147"/>
      <c r="E10" s="147" t="s">
        <v>97</v>
      </c>
      <c r="F10" s="147"/>
      <c r="G10" s="148"/>
    </row>
    <row r="11" spans="1:9">
      <c r="C11" s="184"/>
      <c r="D11" s="176"/>
      <c r="E11" s="176" t="s">
        <v>217</v>
      </c>
      <c r="F11" s="176"/>
      <c r="G11" s="177"/>
    </row>
    <row r="12" spans="1:9">
      <c r="C12" s="184"/>
      <c r="D12" s="176"/>
      <c r="E12" s="176"/>
      <c r="F12" s="176"/>
      <c r="G12" s="177"/>
    </row>
    <row r="13" spans="1:9" ht="13.5" thickBot="1">
      <c r="C13" s="185"/>
      <c r="D13" s="178"/>
      <c r="E13" s="178"/>
      <c r="F13" s="178"/>
      <c r="G13" s="179"/>
    </row>
    <row r="16" spans="1:9" ht="13.5" thickBot="1"/>
    <row r="17" spans="1:11">
      <c r="A17" s="17">
        <v>1</v>
      </c>
      <c r="C17" s="158" t="s">
        <v>98</v>
      </c>
      <c r="D17" s="159"/>
      <c r="E17" s="159"/>
      <c r="F17" s="159"/>
      <c r="G17" s="160"/>
    </row>
    <row r="18" spans="1:11" ht="27" customHeight="1">
      <c r="C18" s="29" t="s">
        <v>94</v>
      </c>
      <c r="D18" s="147" t="s">
        <v>95</v>
      </c>
      <c r="E18" s="147"/>
      <c r="F18" s="146" t="s">
        <v>93</v>
      </c>
      <c r="G18" s="144"/>
    </row>
    <row r="19" spans="1:11" ht="13.5" thickBot="1">
      <c r="C19" s="63" t="s">
        <v>171</v>
      </c>
      <c r="D19" s="178"/>
      <c r="E19" s="178"/>
      <c r="F19" s="198">
        <v>0</v>
      </c>
      <c r="G19" s="199"/>
    </row>
    <row r="22" spans="1:11" ht="13.5" thickBot="1"/>
    <row r="23" spans="1:11">
      <c r="A23" s="17">
        <v>1</v>
      </c>
      <c r="C23" s="181" t="s">
        <v>125</v>
      </c>
      <c r="D23" s="182"/>
      <c r="E23" s="182"/>
      <c r="F23" s="182"/>
      <c r="G23" s="183"/>
    </row>
    <row r="24" spans="1:11">
      <c r="C24" s="210" t="s">
        <v>121</v>
      </c>
      <c r="D24" s="206" t="s">
        <v>124</v>
      </c>
      <c r="E24" s="207"/>
      <c r="F24" s="204" t="s">
        <v>126</v>
      </c>
      <c r="G24" s="205"/>
    </row>
    <row r="25" spans="1:11">
      <c r="C25" s="151"/>
      <c r="D25" s="208"/>
      <c r="E25" s="209"/>
      <c r="F25" s="4" t="s">
        <v>122</v>
      </c>
      <c r="G25" s="26" t="s">
        <v>123</v>
      </c>
    </row>
    <row r="26" spans="1:11">
      <c r="C26" s="60" t="s">
        <v>171</v>
      </c>
      <c r="D26" s="200"/>
      <c r="E26" s="201"/>
      <c r="F26" s="56"/>
      <c r="G26" s="71"/>
    </row>
    <row r="27" spans="1:11" ht="13.5" thickBot="1">
      <c r="C27" s="61"/>
      <c r="D27" s="202"/>
      <c r="E27" s="203"/>
      <c r="F27" s="72"/>
      <c r="G27" s="73"/>
    </row>
    <row r="29" spans="1:11" ht="13.5" thickBot="1"/>
    <row r="30" spans="1:11">
      <c r="A30" s="17">
        <v>2</v>
      </c>
      <c r="C30" s="125" t="s">
        <v>14</v>
      </c>
      <c r="D30" s="126"/>
      <c r="E30" s="126"/>
      <c r="F30" s="126"/>
      <c r="G30" s="126"/>
      <c r="H30" s="126"/>
      <c r="I30" s="127"/>
    </row>
    <row r="31" spans="1:11" ht="38.25">
      <c r="C31" s="12" t="s">
        <v>102</v>
      </c>
      <c r="D31" s="3" t="s">
        <v>103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1:11" ht="25.5">
      <c r="C32" s="12" t="s">
        <v>4</v>
      </c>
      <c r="D32" s="55"/>
      <c r="E32" s="55"/>
      <c r="F32" s="55"/>
      <c r="G32" s="55"/>
      <c r="H32" s="55"/>
      <c r="I32" s="82">
        <f t="shared" ref="I32:I37" si="0">D32+E32+F32+G32-H32</f>
        <v>0</v>
      </c>
    </row>
    <row r="33" spans="1:11" ht="25.5">
      <c r="C33" s="12" t="s">
        <v>104</v>
      </c>
      <c r="D33" s="55">
        <v>330084.84000000003</v>
      </c>
      <c r="E33" s="55"/>
      <c r="F33" s="55">
        <v>30369.81</v>
      </c>
      <c r="G33" s="55"/>
      <c r="H33" s="55">
        <v>17330.599999999999</v>
      </c>
      <c r="I33" s="82">
        <f t="shared" si="0"/>
        <v>343124.05000000005</v>
      </c>
    </row>
    <row r="34" spans="1:11">
      <c r="C34" s="12" t="s">
        <v>5</v>
      </c>
      <c r="D34" s="55">
        <v>123862.57</v>
      </c>
      <c r="E34" s="55"/>
      <c r="F34" s="55">
        <v>9095.3700000000008</v>
      </c>
      <c r="G34" s="55"/>
      <c r="H34" s="55"/>
      <c r="I34" s="82">
        <f t="shared" si="0"/>
        <v>132957.94</v>
      </c>
    </row>
    <row r="35" spans="1:11">
      <c r="C35" s="12" t="s">
        <v>6</v>
      </c>
      <c r="D35" s="55">
        <v>303763.65999999997</v>
      </c>
      <c r="E35" s="55"/>
      <c r="F35" s="55">
        <v>137594.29999999999</v>
      </c>
      <c r="G35" s="55"/>
      <c r="H35" s="55"/>
      <c r="I35" s="82">
        <f t="shared" si="0"/>
        <v>441357.95999999996</v>
      </c>
    </row>
    <row r="36" spans="1:11">
      <c r="C36" s="12" t="s">
        <v>7</v>
      </c>
      <c r="D36" s="55">
        <v>330001.59999999998</v>
      </c>
      <c r="E36" s="55"/>
      <c r="F36" s="55"/>
      <c r="G36" s="55"/>
      <c r="H36" s="55"/>
      <c r="I36" s="82">
        <f t="shared" si="0"/>
        <v>330001.59999999998</v>
      </c>
    </row>
    <row r="37" spans="1:11">
      <c r="B37" t="s">
        <v>183</v>
      </c>
      <c r="C37" s="99" t="s">
        <v>187</v>
      </c>
      <c r="D37" s="100">
        <v>42519.24</v>
      </c>
      <c r="E37" s="100"/>
      <c r="F37" s="100"/>
      <c r="G37" s="100"/>
      <c r="H37" s="100">
        <v>42519.24</v>
      </c>
      <c r="I37" s="82">
        <f t="shared" si="0"/>
        <v>0</v>
      </c>
    </row>
    <row r="38" spans="1:11">
      <c r="C38" s="99"/>
      <c r="D38" s="100"/>
      <c r="E38" s="100"/>
      <c r="F38" s="100"/>
      <c r="G38" s="100"/>
      <c r="H38" s="100"/>
      <c r="I38" s="134"/>
    </row>
    <row r="39" spans="1:11" s="16" customFormat="1" ht="13.5" thickBot="1">
      <c r="A39" s="17"/>
      <c r="C39" s="18" t="s">
        <v>8</v>
      </c>
      <c r="D39" s="39">
        <f>SUM(D32:D37)</f>
        <v>1130231.9099999999</v>
      </c>
      <c r="E39" s="39">
        <f>SUM(E32:E36)</f>
        <v>0</v>
      </c>
      <c r="F39" s="39">
        <f>SUM(F32:F37)</f>
        <v>177059.47999999998</v>
      </c>
      <c r="G39" s="39">
        <f>SUM(G32:G37)</f>
        <v>0</v>
      </c>
      <c r="H39" s="39">
        <f>SUM(H32:H37)</f>
        <v>59849.84</v>
      </c>
      <c r="I39" s="40">
        <f>SUM(I32:I37)</f>
        <v>1247441.5499999998</v>
      </c>
    </row>
    <row r="40" spans="1:11">
      <c r="C40" s="6"/>
      <c r="D40" s="7"/>
      <c r="E40" s="7"/>
      <c r="F40" s="7"/>
      <c r="G40" s="7"/>
      <c r="H40" s="7"/>
      <c r="I40" s="7"/>
    </row>
    <row r="41" spans="1:11" ht="12.75" customHeight="1" thickBot="1"/>
    <row r="42" spans="1:11" ht="25.5" customHeight="1">
      <c r="A42" s="17">
        <v>2</v>
      </c>
      <c r="C42" s="186" t="s">
        <v>15</v>
      </c>
      <c r="D42" s="187"/>
      <c r="E42" s="187"/>
      <c r="F42" s="187"/>
      <c r="G42" s="187"/>
      <c r="H42" s="187"/>
      <c r="I42" s="187"/>
      <c r="J42" s="187"/>
      <c r="K42" s="188"/>
    </row>
    <row r="43" spans="1:11" ht="63.75">
      <c r="C43" s="12" t="s">
        <v>102</v>
      </c>
      <c r="D43" s="3" t="s">
        <v>103</v>
      </c>
      <c r="E43" s="3" t="s">
        <v>0</v>
      </c>
      <c r="F43" s="5" t="s">
        <v>10</v>
      </c>
      <c r="G43" s="5" t="s">
        <v>105</v>
      </c>
      <c r="H43" s="5" t="s">
        <v>11</v>
      </c>
      <c r="I43" s="5" t="s">
        <v>3</v>
      </c>
      <c r="J43" s="5" t="s">
        <v>12</v>
      </c>
      <c r="K43" s="15" t="s">
        <v>13</v>
      </c>
    </row>
    <row r="44" spans="1:11" ht="25.5">
      <c r="C44" s="12" t="s">
        <v>4</v>
      </c>
      <c r="D44" s="55"/>
      <c r="E44" s="55"/>
      <c r="F44" s="55"/>
      <c r="G44" s="55"/>
      <c r="H44" s="55"/>
      <c r="I44" s="79">
        <f>D44-E44+F44+G44-H44</f>
        <v>0</v>
      </c>
      <c r="J44" s="79">
        <f t="shared" ref="J44:J49" si="1">D32-D44</f>
        <v>0</v>
      </c>
      <c r="K44" s="75">
        <f t="shared" ref="K44:K50" si="2">I32-I44</f>
        <v>0</v>
      </c>
    </row>
    <row r="45" spans="1:11" ht="25.5">
      <c r="C45" s="12" t="s">
        <v>104</v>
      </c>
      <c r="D45" s="55">
        <v>78769.72</v>
      </c>
      <c r="E45" s="55"/>
      <c r="F45" s="55">
        <v>16352.2</v>
      </c>
      <c r="G45" s="55"/>
      <c r="H45" s="55">
        <v>4333</v>
      </c>
      <c r="I45" s="79">
        <f>D45-E45+F45+G45-H45</f>
        <v>90788.92</v>
      </c>
      <c r="J45" s="79">
        <f t="shared" si="1"/>
        <v>251315.12000000002</v>
      </c>
      <c r="K45" s="75">
        <f t="shared" si="2"/>
        <v>252335.13000000006</v>
      </c>
    </row>
    <row r="46" spans="1:11">
      <c r="C46" s="12" t="s">
        <v>5</v>
      </c>
      <c r="D46" s="55">
        <v>88856.3</v>
      </c>
      <c r="E46" s="55"/>
      <c r="F46" s="55">
        <v>9476.1</v>
      </c>
      <c r="G46" s="55"/>
      <c r="H46" s="55"/>
      <c r="I46" s="79">
        <f>D46-E46+F46+G46-H46</f>
        <v>98332.400000000009</v>
      </c>
      <c r="J46" s="79">
        <f t="shared" si="1"/>
        <v>35006.270000000004</v>
      </c>
      <c r="K46" s="75">
        <f t="shared" si="2"/>
        <v>34625.539999999994</v>
      </c>
    </row>
    <row r="47" spans="1:11">
      <c r="C47" s="12" t="s">
        <v>6</v>
      </c>
      <c r="D47" s="55">
        <v>189724.91</v>
      </c>
      <c r="E47" s="55"/>
      <c r="F47" s="55">
        <v>58378.400000000001</v>
      </c>
      <c r="G47" s="55"/>
      <c r="H47" s="55"/>
      <c r="I47" s="79">
        <f>D47-E47+F47+G47-H47</f>
        <v>248103.31</v>
      </c>
      <c r="J47" s="79">
        <f t="shared" si="1"/>
        <v>114038.74999999997</v>
      </c>
      <c r="K47" s="75">
        <f t="shared" si="2"/>
        <v>193254.64999999997</v>
      </c>
    </row>
    <row r="48" spans="1:11">
      <c r="C48" s="12" t="s">
        <v>7</v>
      </c>
      <c r="D48" s="55">
        <v>205810.33</v>
      </c>
      <c r="E48" s="55"/>
      <c r="F48" s="55">
        <v>32236.6</v>
      </c>
      <c r="G48" s="55"/>
      <c r="H48" s="55"/>
      <c r="I48" s="79">
        <f>D48-E48+F48+G48-H48</f>
        <v>238046.93</v>
      </c>
      <c r="J48" s="79">
        <f t="shared" si="1"/>
        <v>124191.26999999999</v>
      </c>
      <c r="K48" s="75">
        <f t="shared" si="2"/>
        <v>91954.669999999984</v>
      </c>
    </row>
    <row r="49" spans="1:11">
      <c r="C49" s="99" t="s">
        <v>188</v>
      </c>
      <c r="D49" s="100">
        <v>0</v>
      </c>
      <c r="E49" s="100"/>
      <c r="F49" s="100"/>
      <c r="G49" s="100"/>
      <c r="H49" s="100"/>
      <c r="I49" s="101"/>
      <c r="J49" s="79">
        <f t="shared" si="1"/>
        <v>42519.24</v>
      </c>
      <c r="K49" s="75">
        <f t="shared" si="2"/>
        <v>0</v>
      </c>
    </row>
    <row r="50" spans="1:11">
      <c r="C50" s="99"/>
      <c r="D50" s="100"/>
      <c r="E50" s="100"/>
      <c r="F50" s="100"/>
      <c r="G50" s="100"/>
      <c r="H50" s="100"/>
      <c r="I50" s="101"/>
      <c r="J50" s="101"/>
      <c r="K50" s="75">
        <f t="shared" si="2"/>
        <v>0</v>
      </c>
    </row>
    <row r="51" spans="1:11" s="16" customFormat="1" ht="13.5" thickBot="1">
      <c r="A51" s="17"/>
      <c r="C51" s="18" t="s">
        <v>8</v>
      </c>
      <c r="D51" s="39">
        <f>SUM(D44:D49)</f>
        <v>563161.26</v>
      </c>
      <c r="E51" s="39">
        <f>SUM(E44:E48)</f>
        <v>0</v>
      </c>
      <c r="F51" s="39">
        <f>SUM(F44:F48)</f>
        <v>116443.30000000002</v>
      </c>
      <c r="G51" s="39">
        <f>SUM(G44:G48)</f>
        <v>0</v>
      </c>
      <c r="H51" s="39">
        <f>SUM(H44:H48)</f>
        <v>4333</v>
      </c>
      <c r="I51" s="39">
        <f>SUM(I44:I48)</f>
        <v>675271.56</v>
      </c>
      <c r="J51" s="39">
        <f>SUM(J44:J49)</f>
        <v>567070.65</v>
      </c>
      <c r="K51" s="40">
        <f>SUM(K44:K50)</f>
        <v>572169.99</v>
      </c>
    </row>
    <row r="52" spans="1:11">
      <c r="C52" s="6"/>
      <c r="D52" s="7"/>
      <c r="E52" s="7"/>
      <c r="F52" s="7"/>
      <c r="G52" s="7"/>
      <c r="H52" s="7"/>
      <c r="I52" s="7"/>
      <c r="J52" s="7"/>
    </row>
    <row r="53" spans="1:11" ht="23.25" customHeight="1" thickBot="1">
      <c r="C53" s="6"/>
      <c r="D53" s="7"/>
      <c r="E53" s="7"/>
      <c r="F53" s="7"/>
      <c r="G53" s="7"/>
      <c r="H53" s="7"/>
      <c r="I53" s="7"/>
      <c r="J53" s="7"/>
    </row>
    <row r="54" spans="1:11">
      <c r="A54" s="17">
        <v>2</v>
      </c>
      <c r="C54" s="186" t="s">
        <v>16</v>
      </c>
      <c r="D54" s="187"/>
      <c r="E54" s="187"/>
      <c r="F54" s="187"/>
      <c r="G54" s="188"/>
    </row>
    <row r="55" spans="1:11" ht="25.5" customHeight="1">
      <c r="C55" s="196"/>
      <c r="D55" s="192" t="s">
        <v>103</v>
      </c>
      <c r="E55" s="189" t="s">
        <v>106</v>
      </c>
      <c r="F55" s="190"/>
      <c r="G55" s="194" t="s">
        <v>3</v>
      </c>
    </row>
    <row r="56" spans="1:11">
      <c r="C56" s="197"/>
      <c r="D56" s="193"/>
      <c r="E56" s="8" t="s">
        <v>18</v>
      </c>
      <c r="F56" s="8" t="s">
        <v>19</v>
      </c>
      <c r="G56" s="195"/>
    </row>
    <row r="57" spans="1:11">
      <c r="C57" s="19" t="s">
        <v>17</v>
      </c>
      <c r="D57" s="68"/>
      <c r="E57" s="68"/>
      <c r="F57" s="68"/>
      <c r="G57" s="49">
        <f>D57+E57-F57</f>
        <v>0</v>
      </c>
    </row>
    <row r="58" spans="1:11" ht="13.5" thickBot="1">
      <c r="C58" s="20" t="s">
        <v>20</v>
      </c>
      <c r="D58" s="69"/>
      <c r="E58" s="69"/>
      <c r="F58" s="69"/>
      <c r="G58" s="50">
        <f>D58+E58-F58</f>
        <v>0</v>
      </c>
    </row>
    <row r="59" spans="1:11">
      <c r="C59" s="7"/>
      <c r="D59" s="7"/>
      <c r="E59" s="7"/>
      <c r="F59" s="7"/>
      <c r="G59" s="7"/>
    </row>
    <row r="60" spans="1:11" ht="13.5" thickBot="1"/>
    <row r="61" spans="1:11">
      <c r="A61" s="17">
        <v>2</v>
      </c>
      <c r="C61" s="181" t="s">
        <v>21</v>
      </c>
      <c r="D61" s="182"/>
      <c r="E61" s="182"/>
      <c r="F61" s="182"/>
      <c r="G61" s="183"/>
    </row>
    <row r="62" spans="1:11">
      <c r="C62" s="145"/>
      <c r="D62" s="146" t="s">
        <v>103</v>
      </c>
      <c r="E62" s="146" t="s">
        <v>106</v>
      </c>
      <c r="F62" s="146"/>
      <c r="G62" s="144" t="s">
        <v>3</v>
      </c>
    </row>
    <row r="63" spans="1:11">
      <c r="C63" s="145"/>
      <c r="D63" s="146"/>
      <c r="E63" s="8" t="s">
        <v>18</v>
      </c>
      <c r="F63" s="8" t="s">
        <v>19</v>
      </c>
      <c r="G63" s="144"/>
    </row>
    <row r="64" spans="1:11" ht="25.5">
      <c r="C64" s="12" t="s">
        <v>4</v>
      </c>
      <c r="D64" s="67"/>
      <c r="E64" s="67"/>
      <c r="F64" s="67"/>
      <c r="G64" s="83">
        <f>D64+E64-F64</f>
        <v>0</v>
      </c>
    </row>
    <row r="65" spans="1:10" ht="25.5">
      <c r="C65" s="12" t="s">
        <v>104</v>
      </c>
      <c r="D65" s="67"/>
      <c r="E65" s="67"/>
      <c r="F65" s="67"/>
      <c r="G65" s="83">
        <f>D65+E65-F65</f>
        <v>0</v>
      </c>
    </row>
    <row r="66" spans="1:10">
      <c r="C66" s="12" t="s">
        <v>5</v>
      </c>
      <c r="D66" s="67"/>
      <c r="E66" s="67"/>
      <c r="F66" s="67"/>
      <c r="G66" s="83">
        <f>D66+E66-F66</f>
        <v>0</v>
      </c>
    </row>
    <row r="67" spans="1:10">
      <c r="C67" s="12" t="s">
        <v>6</v>
      </c>
      <c r="D67" s="67"/>
      <c r="E67" s="67"/>
      <c r="F67" s="67"/>
      <c r="G67" s="83">
        <f>D67+E67-F67</f>
        <v>0</v>
      </c>
    </row>
    <row r="68" spans="1:10">
      <c r="C68" s="12" t="s">
        <v>7</v>
      </c>
      <c r="D68" s="67"/>
      <c r="E68" s="67"/>
      <c r="F68" s="67"/>
      <c r="G68" s="83">
        <f>D68+E68-F68</f>
        <v>0</v>
      </c>
    </row>
    <row r="69" spans="1:10" s="16" customFormat="1" ht="13.5" thickBot="1">
      <c r="A69" s="17"/>
      <c r="C69" s="18" t="s">
        <v>8</v>
      </c>
      <c r="D69" s="48"/>
      <c r="E69" s="48">
        <f>SUM(E64:E68)</f>
        <v>0</v>
      </c>
      <c r="F69" s="48">
        <f>SUM(F64:F68)</f>
        <v>0</v>
      </c>
      <c r="G69" s="48">
        <f>SUM(G64:G68)</f>
        <v>0</v>
      </c>
    </row>
    <row r="70" spans="1:10" ht="4.5" customHeight="1"/>
    <row r="71" spans="1:10" ht="19.5" customHeight="1" thickBot="1"/>
    <row r="72" spans="1:10">
      <c r="A72" s="17">
        <v>2</v>
      </c>
      <c r="C72" s="181" t="s">
        <v>107</v>
      </c>
      <c r="D72" s="182"/>
      <c r="E72" s="182"/>
      <c r="F72" s="182"/>
      <c r="G72" s="182"/>
      <c r="H72" s="74"/>
      <c r="I72" s="10"/>
    </row>
    <row r="73" spans="1:10" ht="25.5">
      <c r="C73" s="22" t="s">
        <v>102</v>
      </c>
      <c r="D73" s="8" t="s">
        <v>103</v>
      </c>
      <c r="E73" s="8" t="s">
        <v>9</v>
      </c>
      <c r="F73" s="8" t="s">
        <v>2</v>
      </c>
      <c r="G73" s="21" t="s">
        <v>3</v>
      </c>
      <c r="H73" s="1"/>
    </row>
    <row r="74" spans="1:10">
      <c r="C74" s="12" t="s">
        <v>156</v>
      </c>
      <c r="D74" s="55">
        <v>17350.189999999999</v>
      </c>
      <c r="E74" s="55">
        <v>6370.05</v>
      </c>
      <c r="F74" s="55"/>
      <c r="G74" s="75">
        <f>D74+E74-F74</f>
        <v>23720.239999999998</v>
      </c>
    </row>
    <row r="75" spans="1:10" ht="13.5" thickBot="1">
      <c r="C75" s="18" t="s">
        <v>8</v>
      </c>
      <c r="D75" s="39">
        <f>SUM(D74:D74)</f>
        <v>17350.189999999999</v>
      </c>
      <c r="E75" s="39">
        <f>SUM(E74:E74)</f>
        <v>6370.05</v>
      </c>
      <c r="F75" s="39">
        <f>SUM(F74:F74)</f>
        <v>0</v>
      </c>
      <c r="G75" s="40">
        <f>SUM(G74:G74)</f>
        <v>23720.239999999998</v>
      </c>
    </row>
    <row r="76" spans="1:10" ht="31.5" customHeight="1">
      <c r="C76" s="6"/>
      <c r="D76" s="7"/>
      <c r="E76" s="7"/>
      <c r="F76" s="7"/>
      <c r="G76" s="7"/>
      <c r="H76" s="7"/>
    </row>
    <row r="77" spans="1:10" ht="13.5" thickBot="1"/>
    <row r="78" spans="1:10" ht="25.5" customHeight="1">
      <c r="A78" s="17">
        <v>2</v>
      </c>
      <c r="C78" s="186" t="s">
        <v>22</v>
      </c>
      <c r="D78" s="187"/>
      <c r="E78" s="187"/>
      <c r="F78" s="187"/>
      <c r="G78" s="187"/>
      <c r="H78" s="187"/>
      <c r="I78" s="187"/>
      <c r="J78" s="188"/>
    </row>
    <row r="79" spans="1:10" ht="51">
      <c r="C79" s="22" t="s">
        <v>102</v>
      </c>
      <c r="D79" s="8" t="s">
        <v>103</v>
      </c>
      <c r="E79" s="9" t="s">
        <v>10</v>
      </c>
      <c r="F79" s="9" t="s">
        <v>105</v>
      </c>
      <c r="G79" s="9" t="s">
        <v>11</v>
      </c>
      <c r="H79" s="9" t="s">
        <v>3</v>
      </c>
      <c r="I79" s="9" t="s">
        <v>12</v>
      </c>
      <c r="J79" s="23" t="s">
        <v>13</v>
      </c>
    </row>
    <row r="80" spans="1:10">
      <c r="C80" s="12" t="s">
        <v>156</v>
      </c>
      <c r="D80" s="55">
        <v>17350.189999999999</v>
      </c>
      <c r="E80" s="55">
        <v>6370.05</v>
      </c>
      <c r="F80" s="55"/>
      <c r="G80" s="55"/>
      <c r="H80" s="79">
        <f>D80+E80+F80-G80</f>
        <v>23720.239999999998</v>
      </c>
      <c r="I80" s="79">
        <f>D74-D80</f>
        <v>0</v>
      </c>
      <c r="J80" s="75">
        <f>G74-H80</f>
        <v>0</v>
      </c>
    </row>
    <row r="81" spans="1:10" ht="13.5" thickBot="1">
      <c r="C81" s="18" t="s">
        <v>8</v>
      </c>
      <c r="D81" s="39">
        <f t="shared" ref="D81:J81" si="3">SUM(D80:D80)</f>
        <v>17350.189999999999</v>
      </c>
      <c r="E81" s="39">
        <f t="shared" si="3"/>
        <v>6370.05</v>
      </c>
      <c r="F81" s="39">
        <f t="shared" si="3"/>
        <v>0</v>
      </c>
      <c r="G81" s="39">
        <f t="shared" si="3"/>
        <v>0</v>
      </c>
      <c r="H81" s="39">
        <f t="shared" si="3"/>
        <v>23720.239999999998</v>
      </c>
      <c r="I81" s="39">
        <f t="shared" si="3"/>
        <v>0</v>
      </c>
      <c r="J81" s="40">
        <f t="shared" si="3"/>
        <v>0</v>
      </c>
    </row>
    <row r="82" spans="1:10" ht="25.5" customHeight="1" thickBot="1"/>
    <row r="83" spans="1:10">
      <c r="A83" s="17">
        <v>2</v>
      </c>
      <c r="C83" s="181" t="s">
        <v>23</v>
      </c>
      <c r="D83" s="182"/>
      <c r="E83" s="182"/>
      <c r="F83" s="182"/>
      <c r="G83" s="183"/>
    </row>
    <row r="84" spans="1:10">
      <c r="C84" s="145"/>
      <c r="D84" s="146" t="s">
        <v>103</v>
      </c>
      <c r="E84" s="146" t="s">
        <v>106</v>
      </c>
      <c r="F84" s="146"/>
      <c r="G84" s="144" t="s">
        <v>3</v>
      </c>
    </row>
    <row r="85" spans="1:10">
      <c r="C85" s="145"/>
      <c r="D85" s="146"/>
      <c r="E85" s="8" t="s">
        <v>18</v>
      </c>
      <c r="F85" s="8" t="s">
        <v>19</v>
      </c>
      <c r="G85" s="144"/>
    </row>
    <row r="86" spans="1:10">
      <c r="C86" s="24" t="s">
        <v>24</v>
      </c>
      <c r="D86" s="65"/>
      <c r="E86" s="65"/>
      <c r="F86" s="65"/>
      <c r="G86" s="51">
        <f t="shared" ref="G86:G93" si="4">D86+E86-F86</f>
        <v>0</v>
      </c>
    </row>
    <row r="87" spans="1:10">
      <c r="C87" s="24" t="s">
        <v>108</v>
      </c>
      <c r="D87" s="65"/>
      <c r="E87" s="65"/>
      <c r="F87" s="65"/>
      <c r="G87" s="51">
        <f t="shared" si="4"/>
        <v>0</v>
      </c>
    </row>
    <row r="88" spans="1:10">
      <c r="C88" s="24" t="s">
        <v>25</v>
      </c>
      <c r="D88" s="65"/>
      <c r="E88" s="65"/>
      <c r="F88" s="65"/>
      <c r="G88" s="51">
        <f t="shared" si="4"/>
        <v>0</v>
      </c>
    </row>
    <row r="89" spans="1:10">
      <c r="C89" s="24" t="s">
        <v>26</v>
      </c>
      <c r="D89" s="65"/>
      <c r="E89" s="65"/>
      <c r="F89" s="65"/>
      <c r="G89" s="51">
        <f t="shared" si="4"/>
        <v>0</v>
      </c>
    </row>
    <row r="90" spans="1:10">
      <c r="C90" s="24" t="s">
        <v>27</v>
      </c>
      <c r="D90" s="65"/>
      <c r="E90" s="65"/>
      <c r="F90" s="65"/>
      <c r="G90" s="51">
        <f t="shared" si="4"/>
        <v>0</v>
      </c>
    </row>
    <row r="91" spans="1:10">
      <c r="C91" s="25" t="s">
        <v>28</v>
      </c>
      <c r="D91" s="66"/>
      <c r="E91" s="66"/>
      <c r="F91" s="66"/>
      <c r="G91" s="51">
        <f t="shared" si="4"/>
        <v>0</v>
      </c>
    </row>
    <row r="92" spans="1:10" ht="25.5" customHeight="1">
      <c r="C92" s="25" t="s">
        <v>29</v>
      </c>
      <c r="D92" s="66"/>
      <c r="E92" s="66"/>
      <c r="F92" s="66"/>
      <c r="G92" s="51">
        <f t="shared" si="4"/>
        <v>0</v>
      </c>
    </row>
    <row r="93" spans="1:10" ht="18" customHeight="1">
      <c r="C93" s="25" t="s">
        <v>30</v>
      </c>
      <c r="D93" s="66"/>
      <c r="E93" s="66"/>
      <c r="F93" s="66"/>
      <c r="G93" s="51">
        <f t="shared" si="4"/>
        <v>0</v>
      </c>
    </row>
    <row r="94" spans="1:10" ht="13.5" thickBot="1">
      <c r="C94" s="18" t="s">
        <v>8</v>
      </c>
      <c r="D94" s="46">
        <f>SUM(D86:D93)</f>
        <v>0</v>
      </c>
      <c r="E94" s="46">
        <f>SUM(E86:E93)</f>
        <v>0</v>
      </c>
      <c r="F94" s="46">
        <f>SUM(F86:F93)</f>
        <v>0</v>
      </c>
      <c r="G94" s="47">
        <f>SUM(G86:G93)</f>
        <v>0</v>
      </c>
    </row>
    <row r="95" spans="1:10" ht="15" customHeight="1"/>
    <row r="96" spans="1:10" ht="19.5" customHeight="1" thickBot="1">
      <c r="A96" s="17">
        <v>2</v>
      </c>
      <c r="C96" s="191" t="s">
        <v>99</v>
      </c>
      <c r="D96" s="191"/>
      <c r="E96" s="191"/>
      <c r="F96" s="191"/>
      <c r="G96" s="191"/>
      <c r="H96" s="191"/>
      <c r="I96" s="191"/>
    </row>
    <row r="97" spans="1:9">
      <c r="C97" s="149" t="s">
        <v>35</v>
      </c>
      <c r="D97" s="152" t="s">
        <v>109</v>
      </c>
      <c r="E97" s="152"/>
      <c r="F97" s="152"/>
      <c r="G97" s="152"/>
      <c r="H97" s="152" t="s">
        <v>8</v>
      </c>
      <c r="I97" s="157"/>
    </row>
    <row r="98" spans="1:9">
      <c r="C98" s="150"/>
      <c r="D98" s="147" t="s">
        <v>31</v>
      </c>
      <c r="E98" s="147"/>
      <c r="F98" s="147" t="s">
        <v>32</v>
      </c>
      <c r="G98" s="147"/>
      <c r="H98" s="147"/>
      <c r="I98" s="148"/>
    </row>
    <row r="99" spans="1:9">
      <c r="C99" s="150"/>
      <c r="D99" s="147" t="s">
        <v>33</v>
      </c>
      <c r="E99" s="147"/>
      <c r="F99" s="147"/>
      <c r="G99" s="147"/>
      <c r="H99" s="147"/>
      <c r="I99" s="148"/>
    </row>
    <row r="100" spans="1:9" ht="25.5">
      <c r="C100" s="151"/>
      <c r="D100" s="3" t="s">
        <v>52</v>
      </c>
      <c r="E100" s="3" t="s">
        <v>34</v>
      </c>
      <c r="F100" s="3" t="s">
        <v>52</v>
      </c>
      <c r="G100" s="3" t="s">
        <v>34</v>
      </c>
      <c r="H100" s="3" t="s">
        <v>52</v>
      </c>
      <c r="I100" s="13" t="s">
        <v>34</v>
      </c>
    </row>
    <row r="101" spans="1:9">
      <c r="C101" s="27" t="s">
        <v>36</v>
      </c>
      <c r="D101" s="55">
        <v>66562.460000000006</v>
      </c>
      <c r="E101" s="55">
        <v>94163.3</v>
      </c>
      <c r="F101" s="55"/>
      <c r="G101" s="55"/>
      <c r="H101" s="41">
        <f t="shared" ref="H101:H106" si="5">D101+F101</f>
        <v>66562.460000000006</v>
      </c>
      <c r="I101" s="42">
        <f t="shared" ref="I101:I106" si="6">E101+G101</f>
        <v>94163.3</v>
      </c>
    </row>
    <row r="102" spans="1:9">
      <c r="C102" s="27" t="s">
        <v>37</v>
      </c>
      <c r="D102" s="55"/>
      <c r="E102" s="55"/>
      <c r="F102" s="55"/>
      <c r="G102" s="55"/>
      <c r="H102" s="41">
        <f t="shared" si="5"/>
        <v>0</v>
      </c>
      <c r="I102" s="42">
        <f t="shared" si="6"/>
        <v>0</v>
      </c>
    </row>
    <row r="103" spans="1:9">
      <c r="C103" s="27" t="s">
        <v>39</v>
      </c>
      <c r="D103" s="55"/>
      <c r="E103" s="55"/>
      <c r="F103" s="55"/>
      <c r="G103" s="55"/>
      <c r="H103" s="41">
        <f t="shared" si="5"/>
        <v>0</v>
      </c>
      <c r="I103" s="42">
        <f t="shared" si="6"/>
        <v>0</v>
      </c>
    </row>
    <row r="104" spans="1:9">
      <c r="C104" s="27" t="s">
        <v>38</v>
      </c>
      <c r="D104" s="55"/>
      <c r="E104" s="55"/>
      <c r="F104" s="55"/>
      <c r="G104" s="55"/>
      <c r="H104" s="41">
        <f t="shared" si="5"/>
        <v>0</v>
      </c>
      <c r="I104" s="42">
        <f t="shared" si="6"/>
        <v>0</v>
      </c>
    </row>
    <row r="105" spans="1:9">
      <c r="C105" s="27" t="s">
        <v>41</v>
      </c>
      <c r="D105" s="55"/>
      <c r="E105" s="55"/>
      <c r="F105" s="55"/>
      <c r="G105" s="55"/>
      <c r="H105" s="41">
        <f t="shared" si="5"/>
        <v>0</v>
      </c>
      <c r="I105" s="42">
        <f t="shared" si="6"/>
        <v>0</v>
      </c>
    </row>
    <row r="106" spans="1:9">
      <c r="C106" s="27" t="s">
        <v>40</v>
      </c>
      <c r="D106" s="55">
        <v>4293.75</v>
      </c>
      <c r="E106" s="55">
        <v>6662.43</v>
      </c>
      <c r="F106" s="55"/>
      <c r="G106" s="55"/>
      <c r="H106" s="41">
        <f t="shared" si="5"/>
        <v>4293.75</v>
      </c>
      <c r="I106" s="42">
        <f t="shared" si="6"/>
        <v>6662.43</v>
      </c>
    </row>
    <row r="107" spans="1:9" ht="13.5" thickBot="1">
      <c r="C107" s="28" t="s">
        <v>8</v>
      </c>
      <c r="D107" s="39">
        <f t="shared" ref="D107:I107" si="7">SUM(D101:D106)</f>
        <v>70856.210000000006</v>
      </c>
      <c r="E107" s="39">
        <f t="shared" si="7"/>
        <v>100825.73000000001</v>
      </c>
      <c r="F107" s="39">
        <f t="shared" si="7"/>
        <v>0</v>
      </c>
      <c r="G107" s="39">
        <f t="shared" si="7"/>
        <v>0</v>
      </c>
      <c r="H107" s="39">
        <f t="shared" si="7"/>
        <v>70856.210000000006</v>
      </c>
      <c r="I107" s="40">
        <f t="shared" si="7"/>
        <v>100825.73000000001</v>
      </c>
    </row>
    <row r="108" spans="1:9" ht="19.5" customHeight="1">
      <c r="C108" s="84"/>
      <c r="D108" s="85"/>
      <c r="E108" s="85"/>
      <c r="F108" s="85"/>
      <c r="G108" s="85"/>
      <c r="H108" s="85"/>
      <c r="I108" s="85"/>
    </row>
    <row r="109" spans="1:9" ht="33.75" customHeight="1"/>
    <row r="110" spans="1:9" ht="34.5" customHeight="1" thickBot="1">
      <c r="A110" s="17">
        <v>2</v>
      </c>
      <c r="C110" s="191" t="s">
        <v>100</v>
      </c>
      <c r="D110" s="191"/>
      <c r="E110" s="191"/>
      <c r="F110" s="191"/>
      <c r="G110" s="191"/>
      <c r="H110" s="191"/>
      <c r="I110" s="191"/>
    </row>
    <row r="111" spans="1:9">
      <c r="C111" s="149" t="s">
        <v>42</v>
      </c>
      <c r="D111" s="152" t="s">
        <v>109</v>
      </c>
      <c r="E111" s="152"/>
      <c r="F111" s="152"/>
      <c r="G111" s="152"/>
      <c r="H111" s="152" t="s">
        <v>8</v>
      </c>
      <c r="I111" s="157"/>
    </row>
    <row r="112" spans="1:9">
      <c r="C112" s="150"/>
      <c r="D112" s="147" t="s">
        <v>31</v>
      </c>
      <c r="E112" s="147"/>
      <c r="F112" s="147" t="s">
        <v>32</v>
      </c>
      <c r="G112" s="147"/>
      <c r="H112" s="147"/>
      <c r="I112" s="148"/>
    </row>
    <row r="113" spans="1:9">
      <c r="C113" s="150"/>
      <c r="D113" s="147" t="s">
        <v>33</v>
      </c>
      <c r="E113" s="147"/>
      <c r="F113" s="147"/>
      <c r="G113" s="147"/>
      <c r="H113" s="147"/>
      <c r="I113" s="148"/>
    </row>
    <row r="114" spans="1:9" ht="25.5">
      <c r="C114" s="151"/>
      <c r="D114" s="8" t="s">
        <v>52</v>
      </c>
      <c r="E114" s="8" t="s">
        <v>34</v>
      </c>
      <c r="F114" s="8" t="s">
        <v>52</v>
      </c>
      <c r="G114" s="8" t="s">
        <v>34</v>
      </c>
      <c r="H114" s="8" t="s">
        <v>52</v>
      </c>
      <c r="I114" s="21" t="s">
        <v>34</v>
      </c>
    </row>
    <row r="115" spans="1:9">
      <c r="C115" s="27" t="s">
        <v>43</v>
      </c>
      <c r="D115" s="64"/>
      <c r="E115" s="64"/>
      <c r="F115" s="64"/>
      <c r="G115" s="64"/>
      <c r="H115" s="52">
        <f>D115+F115</f>
        <v>0</v>
      </c>
      <c r="I115" s="53">
        <f>E115+G115</f>
        <v>0</v>
      </c>
    </row>
    <row r="116" spans="1:9">
      <c r="C116" s="27" t="s">
        <v>44</v>
      </c>
      <c r="D116" s="55">
        <v>8713.74</v>
      </c>
      <c r="E116" s="55">
        <v>2013.57</v>
      </c>
      <c r="F116" s="55"/>
      <c r="G116" s="55"/>
      <c r="H116" s="52">
        <f t="shared" ref="H116:H121" si="8">D116+F116</f>
        <v>8713.74</v>
      </c>
      <c r="I116" s="53">
        <f t="shared" ref="I116:I121" si="9">E116+G116</f>
        <v>2013.57</v>
      </c>
    </row>
    <row r="117" spans="1:9">
      <c r="C117" s="27" t="s">
        <v>45</v>
      </c>
      <c r="D117" s="55">
        <v>3186.84</v>
      </c>
      <c r="E117" s="55">
        <v>2281.7600000000002</v>
      </c>
      <c r="F117" s="55"/>
      <c r="G117" s="55"/>
      <c r="H117" s="52">
        <f t="shared" si="8"/>
        <v>3186.84</v>
      </c>
      <c r="I117" s="53">
        <f t="shared" si="9"/>
        <v>2281.7600000000002</v>
      </c>
    </row>
    <row r="118" spans="1:9">
      <c r="C118" s="27" t="s">
        <v>46</v>
      </c>
      <c r="D118" s="55"/>
      <c r="E118" s="55"/>
      <c r="F118" s="55"/>
      <c r="G118" s="55"/>
      <c r="H118" s="52">
        <f t="shared" si="8"/>
        <v>0</v>
      </c>
      <c r="I118" s="53">
        <f t="shared" si="9"/>
        <v>0</v>
      </c>
    </row>
    <row r="119" spans="1:9">
      <c r="C119" s="27" t="s">
        <v>47</v>
      </c>
      <c r="D119" s="55"/>
      <c r="E119" s="55"/>
      <c r="F119" s="55"/>
      <c r="G119" s="55"/>
      <c r="H119" s="52">
        <f t="shared" si="8"/>
        <v>0</v>
      </c>
      <c r="I119" s="53">
        <f t="shared" si="9"/>
        <v>0</v>
      </c>
    </row>
    <row r="120" spans="1:9">
      <c r="C120" s="27" t="s">
        <v>48</v>
      </c>
      <c r="D120" s="55"/>
      <c r="E120" s="55"/>
      <c r="F120" s="55"/>
      <c r="G120" s="55"/>
      <c r="H120" s="52">
        <f t="shared" si="8"/>
        <v>0</v>
      </c>
      <c r="I120" s="53">
        <f t="shared" si="9"/>
        <v>0</v>
      </c>
    </row>
    <row r="121" spans="1:9">
      <c r="C121" s="27" t="s">
        <v>49</v>
      </c>
      <c r="D121" s="55"/>
      <c r="E121" s="55"/>
      <c r="F121" s="55"/>
      <c r="G121" s="55"/>
      <c r="H121" s="52">
        <f t="shared" si="8"/>
        <v>0</v>
      </c>
      <c r="I121" s="53">
        <f t="shared" si="9"/>
        <v>0</v>
      </c>
    </row>
    <row r="122" spans="1:9" ht="13.5" thickBot="1">
      <c r="C122" s="37" t="s">
        <v>8</v>
      </c>
      <c r="D122" s="46">
        <f t="shared" ref="D122:I122" si="10">SUM(D115:D121)</f>
        <v>11900.58</v>
      </c>
      <c r="E122" s="46">
        <f t="shared" si="10"/>
        <v>4295.33</v>
      </c>
      <c r="F122" s="46">
        <f t="shared" si="10"/>
        <v>0</v>
      </c>
      <c r="G122" s="46">
        <f t="shared" si="10"/>
        <v>0</v>
      </c>
      <c r="H122" s="46">
        <f t="shared" si="10"/>
        <v>11900.58</v>
      </c>
      <c r="I122" s="47">
        <f t="shared" si="10"/>
        <v>4295.33</v>
      </c>
    </row>
    <row r="124" spans="1:9" ht="13.5" thickBot="1"/>
    <row r="125" spans="1:9">
      <c r="A125" s="17">
        <v>2</v>
      </c>
      <c r="C125" s="158" t="s">
        <v>144</v>
      </c>
      <c r="D125" s="159"/>
      <c r="E125" s="160"/>
    </row>
    <row r="126" spans="1:9">
      <c r="C126" s="156" t="s">
        <v>50</v>
      </c>
      <c r="D126" s="147" t="s">
        <v>51</v>
      </c>
      <c r="E126" s="148"/>
    </row>
    <row r="127" spans="1:9" ht="25.5">
      <c r="C127" s="156"/>
      <c r="D127" s="3" t="s">
        <v>52</v>
      </c>
      <c r="E127" s="13" t="s">
        <v>34</v>
      </c>
    </row>
    <row r="128" spans="1:9" ht="25.5">
      <c r="C128" s="30" t="s">
        <v>110</v>
      </c>
      <c r="D128" s="42">
        <f>SUM(D129:D132)</f>
        <v>15723.53</v>
      </c>
      <c r="E128" s="42">
        <f>E129+E130+E131+E132</f>
        <v>16096.32</v>
      </c>
    </row>
    <row r="129" spans="1:8" ht="25.5">
      <c r="C129" s="12" t="s">
        <v>53</v>
      </c>
      <c r="D129" s="57">
        <v>0</v>
      </c>
      <c r="E129" s="57"/>
    </row>
    <row r="130" spans="1:8" ht="25.5">
      <c r="C130" s="12" t="s">
        <v>54</v>
      </c>
      <c r="D130" s="57">
        <v>0</v>
      </c>
      <c r="E130" s="57">
        <v>416.64</v>
      </c>
    </row>
    <row r="131" spans="1:8" ht="25.5">
      <c r="C131" s="12" t="s">
        <v>55</v>
      </c>
      <c r="D131" s="57">
        <v>15723.53</v>
      </c>
      <c r="E131" s="57">
        <v>15679.68</v>
      </c>
    </row>
    <row r="132" spans="1:8" ht="25.5">
      <c r="C132" s="12" t="s">
        <v>56</v>
      </c>
      <c r="D132" s="57"/>
      <c r="E132" s="57"/>
      <c r="H132" s="120"/>
    </row>
    <row r="133" spans="1:8" ht="25.5">
      <c r="C133" s="30" t="s">
        <v>111</v>
      </c>
      <c r="D133" s="42">
        <f>SUM(D134:D134)</f>
        <v>11704.29</v>
      </c>
      <c r="E133" s="42">
        <f>E134</f>
        <v>45040</v>
      </c>
    </row>
    <row r="134" spans="1:8" ht="26.25" thickBot="1">
      <c r="C134" s="14" t="s">
        <v>155</v>
      </c>
      <c r="D134" s="58">
        <v>11704.29</v>
      </c>
      <c r="E134" s="58">
        <v>45040</v>
      </c>
    </row>
    <row r="135" spans="1:8" ht="16.5" customHeight="1">
      <c r="C135" s="6"/>
      <c r="D135" s="81"/>
      <c r="E135" s="81"/>
    </row>
    <row r="136" spans="1:8" ht="49.5" customHeight="1" thickBot="1"/>
    <row r="137" spans="1:8" ht="25.5" customHeight="1">
      <c r="A137" s="17">
        <v>2</v>
      </c>
      <c r="C137" s="153" t="s">
        <v>112</v>
      </c>
      <c r="D137" s="154"/>
      <c r="E137" s="155"/>
    </row>
    <row r="138" spans="1:8">
      <c r="C138" s="156" t="s">
        <v>50</v>
      </c>
      <c r="D138" s="147" t="s">
        <v>51</v>
      </c>
      <c r="E138" s="148"/>
    </row>
    <row r="139" spans="1:8" ht="25.5">
      <c r="C139" s="156"/>
      <c r="D139" s="8" t="s">
        <v>52</v>
      </c>
      <c r="E139" s="21" t="s">
        <v>34</v>
      </c>
    </row>
    <row r="140" spans="1:8" ht="25.5">
      <c r="C140" s="12" t="s">
        <v>57</v>
      </c>
      <c r="D140" s="41">
        <f>SUM(D141:D142)</f>
        <v>117022.9</v>
      </c>
      <c r="E140" s="42">
        <f>E141+E142</f>
        <v>94617.52</v>
      </c>
    </row>
    <row r="141" spans="1:8">
      <c r="C141" s="143" t="s">
        <v>263</v>
      </c>
      <c r="D141" s="57">
        <v>43689.46</v>
      </c>
      <c r="E141" s="57">
        <v>29906.58</v>
      </c>
    </row>
    <row r="142" spans="1:8" ht="13.5" thickBot="1">
      <c r="C142" s="143" t="s">
        <v>264</v>
      </c>
      <c r="D142" s="58">
        <v>73333.440000000002</v>
      </c>
      <c r="E142" s="58">
        <v>64710.94</v>
      </c>
    </row>
    <row r="143" spans="1:8">
      <c r="C143" s="6"/>
      <c r="D143" s="7"/>
      <c r="E143" s="7"/>
    </row>
    <row r="144" spans="1:8" ht="13.5" thickBot="1">
      <c r="C144" s="6"/>
      <c r="D144" s="7"/>
      <c r="E144" s="7"/>
    </row>
    <row r="145" spans="1:5" ht="25.5" customHeight="1">
      <c r="A145" s="17">
        <v>2</v>
      </c>
      <c r="C145" s="162" t="s">
        <v>72</v>
      </c>
      <c r="D145" s="163"/>
      <c r="E145" s="164"/>
    </row>
    <row r="146" spans="1:5">
      <c r="C146" s="12" t="s">
        <v>80</v>
      </c>
      <c r="D146" s="4" t="s">
        <v>73</v>
      </c>
      <c r="E146" s="26" t="s">
        <v>74</v>
      </c>
    </row>
    <row r="147" spans="1:5">
      <c r="C147" s="12" t="s">
        <v>75</v>
      </c>
      <c r="D147" s="55"/>
      <c r="E147" s="57"/>
    </row>
    <row r="148" spans="1:5">
      <c r="C148" s="12" t="s">
        <v>76</v>
      </c>
      <c r="D148" s="55"/>
      <c r="E148" s="57"/>
    </row>
    <row r="149" spans="1:5">
      <c r="C149" s="30" t="s">
        <v>77</v>
      </c>
      <c r="D149" s="41">
        <f>SUM(D147:D148)</f>
        <v>0</v>
      </c>
      <c r="E149" s="41">
        <f>SUM(E147:E148)</f>
        <v>0</v>
      </c>
    </row>
    <row r="150" spans="1:5">
      <c r="C150" s="12" t="s">
        <v>78</v>
      </c>
      <c r="D150" s="55"/>
      <c r="E150" s="57"/>
    </row>
    <row r="151" spans="1:5">
      <c r="C151" s="12" t="s">
        <v>79</v>
      </c>
      <c r="D151" s="55"/>
      <c r="E151" s="57"/>
    </row>
    <row r="152" spans="1:5" ht="13.5" thickBot="1">
      <c r="C152" s="18" t="s">
        <v>77</v>
      </c>
      <c r="D152" s="39">
        <f>SUM(D150:D151)</f>
        <v>0</v>
      </c>
      <c r="E152" s="39">
        <f>SUM(E150:E151)</f>
        <v>0</v>
      </c>
    </row>
    <row r="155" spans="1:5">
      <c r="A155" s="17">
        <v>2</v>
      </c>
      <c r="C155" s="169" t="s">
        <v>133</v>
      </c>
      <c r="D155" s="170"/>
    </row>
    <row r="156" spans="1:5" ht="51">
      <c r="C156" s="2" t="s">
        <v>89</v>
      </c>
      <c r="D156" s="3" t="s">
        <v>173</v>
      </c>
    </row>
    <row r="157" spans="1:5">
      <c r="C157" s="2" t="s">
        <v>172</v>
      </c>
      <c r="D157" s="55">
        <v>46.31</v>
      </c>
    </row>
    <row r="158" spans="1:5">
      <c r="C158" s="2"/>
      <c r="D158" s="55"/>
    </row>
    <row r="159" spans="1:5">
      <c r="C159" s="2" t="s">
        <v>130</v>
      </c>
      <c r="D159" s="41">
        <f>D157+D158</f>
        <v>46.31</v>
      </c>
    </row>
    <row r="161" spans="1:5" ht="36.75" customHeight="1">
      <c r="C161" s="174" t="s">
        <v>134</v>
      </c>
      <c r="D161" s="174"/>
      <c r="E161" s="174"/>
    </row>
    <row r="162" spans="1:5" ht="42.75" customHeight="1">
      <c r="A162" s="17">
        <v>2</v>
      </c>
      <c r="C162" s="168" t="s">
        <v>154</v>
      </c>
      <c r="D162" s="168"/>
      <c r="E162" s="168"/>
    </row>
    <row r="163" spans="1:5">
      <c r="C163" s="172" t="s">
        <v>89</v>
      </c>
      <c r="D163" s="173"/>
      <c r="E163" s="2" t="s">
        <v>132</v>
      </c>
    </row>
    <row r="164" spans="1:5">
      <c r="C164" s="172" t="s">
        <v>131</v>
      </c>
      <c r="D164" s="173"/>
      <c r="E164" s="56" t="s">
        <v>194</v>
      </c>
    </row>
    <row r="166" spans="1:5" ht="13.5" thickBot="1">
      <c r="A166" s="17">
        <v>3</v>
      </c>
      <c r="C166" s="171" t="s">
        <v>58</v>
      </c>
      <c r="D166" s="171"/>
    </row>
    <row r="167" spans="1:5">
      <c r="C167" s="36" t="s">
        <v>135</v>
      </c>
      <c r="D167" s="45">
        <f>D169+D192+D204</f>
        <v>4859467.16</v>
      </c>
    </row>
    <row r="168" spans="1:5">
      <c r="C168" s="60" t="s">
        <v>68</v>
      </c>
      <c r="D168" s="57">
        <v>0</v>
      </c>
    </row>
    <row r="169" spans="1:5" ht="25.5">
      <c r="C169" s="30" t="s">
        <v>90</v>
      </c>
      <c r="D169" s="42">
        <f>SUM(D170:D175)</f>
        <v>4776376.2300000004</v>
      </c>
    </row>
    <row r="170" spans="1:5">
      <c r="C170" s="62" t="s">
        <v>157</v>
      </c>
      <c r="D170" s="57">
        <v>2039719.73</v>
      </c>
    </row>
    <row r="171" spans="1:5">
      <c r="C171" s="62" t="s">
        <v>158</v>
      </c>
      <c r="D171" s="57">
        <v>861658.24</v>
      </c>
    </row>
    <row r="172" spans="1:5">
      <c r="C172" s="62" t="s">
        <v>159</v>
      </c>
      <c r="D172" s="57">
        <v>36072.93</v>
      </c>
    </row>
    <row r="173" spans="1:5">
      <c r="C173" s="62" t="s">
        <v>178</v>
      </c>
      <c r="D173" s="57">
        <v>448442.76</v>
      </c>
    </row>
    <row r="174" spans="1:5">
      <c r="C174" s="62" t="s">
        <v>161</v>
      </c>
      <c r="D174" s="57">
        <v>1000</v>
      </c>
    </row>
    <row r="175" spans="1:5">
      <c r="C175" s="62" t="s">
        <v>177</v>
      </c>
      <c r="D175" s="91">
        <f>SUM(D176:D181)</f>
        <v>1389482.5699999998</v>
      </c>
    </row>
    <row r="176" spans="1:5">
      <c r="C176" s="62" t="s">
        <v>176</v>
      </c>
      <c r="D176" s="57">
        <v>9210</v>
      </c>
    </row>
    <row r="177" spans="1:4">
      <c r="C177" s="62" t="s">
        <v>193</v>
      </c>
      <c r="D177" s="57">
        <v>115050</v>
      </c>
    </row>
    <row r="178" spans="1:4">
      <c r="C178" s="62" t="s">
        <v>179</v>
      </c>
      <c r="D178" s="57">
        <v>636282.1</v>
      </c>
    </row>
    <row r="179" spans="1:4">
      <c r="C179" s="62" t="s">
        <v>160</v>
      </c>
      <c r="D179" s="57">
        <v>601440.47</v>
      </c>
    </row>
    <row r="180" spans="1:4">
      <c r="C180" s="62" t="s">
        <v>255</v>
      </c>
      <c r="D180" s="57">
        <v>11500</v>
      </c>
    </row>
    <row r="181" spans="1:4">
      <c r="C181" s="62" t="s">
        <v>256</v>
      </c>
      <c r="D181" s="57">
        <v>16000</v>
      </c>
    </row>
    <row r="182" spans="1:4" ht="25.5">
      <c r="C182" s="30" t="s">
        <v>91</v>
      </c>
      <c r="D182" s="42">
        <f>SUM(D183:D189)</f>
        <v>0</v>
      </c>
    </row>
    <row r="183" spans="1:4">
      <c r="C183" s="60"/>
      <c r="D183" s="57"/>
    </row>
    <row r="184" spans="1:4">
      <c r="C184" s="60"/>
      <c r="D184" s="57"/>
    </row>
    <row r="185" spans="1:4">
      <c r="C185" s="60"/>
      <c r="D185" s="57"/>
    </row>
    <row r="186" spans="1:4" ht="25.5">
      <c r="C186" s="30" t="s">
        <v>152</v>
      </c>
      <c r="D186" s="42">
        <f>SUM(D187:D189)</f>
        <v>0</v>
      </c>
    </row>
    <row r="187" spans="1:4">
      <c r="C187" s="60" t="s">
        <v>59</v>
      </c>
      <c r="D187" s="57"/>
    </row>
    <row r="188" spans="1:4">
      <c r="C188" s="60"/>
      <c r="D188" s="57"/>
    </row>
    <row r="189" spans="1:4" ht="13.5" thickBot="1">
      <c r="C189" s="61"/>
      <c r="D189" s="58"/>
    </row>
    <row r="190" spans="1:4">
      <c r="C190" s="80"/>
      <c r="D190" s="81"/>
    </row>
    <row r="191" spans="1:4" ht="13.5" thickBot="1">
      <c r="C191" s="80"/>
      <c r="D191" s="81"/>
    </row>
    <row r="192" spans="1:4">
      <c r="A192" s="17">
        <v>3</v>
      </c>
      <c r="C192" s="86" t="s">
        <v>136</v>
      </c>
      <c r="D192" s="45">
        <f>SUM(D193:D202)</f>
        <v>81956.040000000008</v>
      </c>
    </row>
    <row r="193" spans="1:4" ht="38.25">
      <c r="C193" s="19" t="s">
        <v>145</v>
      </c>
      <c r="D193" s="57"/>
    </row>
    <row r="194" spans="1:4">
      <c r="C194" s="19" t="s">
        <v>196</v>
      </c>
      <c r="D194" s="57">
        <v>13662</v>
      </c>
    </row>
    <row r="195" spans="1:4" ht="13.5" thickBot="1">
      <c r="C195" s="87" t="s">
        <v>221</v>
      </c>
      <c r="D195" s="58">
        <v>10000</v>
      </c>
    </row>
    <row r="196" spans="1:4" ht="13.5" thickBot="1">
      <c r="C196" s="87" t="s">
        <v>224</v>
      </c>
      <c r="D196" s="58">
        <v>3782.88</v>
      </c>
    </row>
    <row r="197" spans="1:4" ht="42" customHeight="1" thickBot="1">
      <c r="C197" s="89" t="s">
        <v>181</v>
      </c>
      <c r="D197" s="58">
        <v>36730.660000000003</v>
      </c>
    </row>
    <row r="198" spans="1:4" ht="13.5" thickBot="1">
      <c r="C198" s="89" t="s">
        <v>218</v>
      </c>
      <c r="D198" s="58">
        <v>2079.48</v>
      </c>
    </row>
    <row r="199" spans="1:4" ht="13.5" thickBot="1">
      <c r="C199" s="89" t="s">
        <v>257</v>
      </c>
      <c r="D199" s="58">
        <v>1200</v>
      </c>
    </row>
    <row r="200" spans="1:4" ht="13.5" thickBot="1">
      <c r="C200" s="89" t="s">
        <v>223</v>
      </c>
      <c r="D200" s="58">
        <v>10000</v>
      </c>
    </row>
    <row r="201" spans="1:4" ht="13.5" thickBot="1">
      <c r="C201" s="89" t="s">
        <v>258</v>
      </c>
      <c r="D201" s="58">
        <v>356.8</v>
      </c>
    </row>
    <row r="202" spans="1:4" ht="13.5" thickBot="1">
      <c r="C202" s="89" t="s">
        <v>222</v>
      </c>
      <c r="D202" s="58">
        <v>4144.22</v>
      </c>
    </row>
    <row r="203" spans="1:4" ht="13.5" thickBot="1">
      <c r="C203" s="80"/>
      <c r="D203" s="81"/>
    </row>
    <row r="204" spans="1:4">
      <c r="A204" s="17">
        <v>3</v>
      </c>
      <c r="C204" s="86" t="s">
        <v>137</v>
      </c>
      <c r="D204" s="45">
        <f>SUM(D205:D210)</f>
        <v>1134.8899999999999</v>
      </c>
    </row>
    <row r="205" spans="1:4">
      <c r="C205" s="88" t="s">
        <v>138</v>
      </c>
      <c r="D205" s="57"/>
    </row>
    <row r="206" spans="1:4" ht="25.5">
      <c r="C206" s="19" t="s">
        <v>182</v>
      </c>
      <c r="D206" s="57">
        <v>0.37</v>
      </c>
    </row>
    <row r="207" spans="1:4">
      <c r="C207" s="88" t="s">
        <v>191</v>
      </c>
      <c r="D207" s="57">
        <v>1134.52</v>
      </c>
    </row>
    <row r="208" spans="1:4" ht="25.5">
      <c r="C208" s="19" t="s">
        <v>141</v>
      </c>
      <c r="D208" s="71"/>
    </row>
    <row r="209" spans="1:4">
      <c r="C209" s="88" t="s">
        <v>139</v>
      </c>
      <c r="D209" s="71"/>
    </row>
    <row r="210" spans="1:4" ht="13.5" thickBot="1">
      <c r="C210" s="87" t="s">
        <v>140</v>
      </c>
      <c r="D210" s="73"/>
    </row>
    <row r="211" spans="1:4">
      <c r="C211" s="80"/>
    </row>
    <row r="213" spans="1:4" ht="13.5" thickBot="1">
      <c r="A213" s="17">
        <v>4</v>
      </c>
      <c r="C213" s="166" t="s">
        <v>153</v>
      </c>
      <c r="D213" s="166"/>
    </row>
    <row r="214" spans="1:4" ht="38.25">
      <c r="C214" s="32" t="s">
        <v>113</v>
      </c>
      <c r="D214" s="45">
        <f>D215+D225</f>
        <v>4669583.38</v>
      </c>
    </row>
    <row r="215" spans="1:4">
      <c r="C215" s="44" t="s">
        <v>60</v>
      </c>
      <c r="D215" s="43">
        <f>SUM(D216:D224)</f>
        <v>4089386.2600000002</v>
      </c>
    </row>
    <row r="216" spans="1:4">
      <c r="C216" s="59" t="s">
        <v>189</v>
      </c>
      <c r="D216" s="57">
        <v>734846.64</v>
      </c>
    </row>
    <row r="217" spans="1:4">
      <c r="C217" s="59" t="s">
        <v>195</v>
      </c>
      <c r="D217" s="57">
        <v>229166.57</v>
      </c>
    </row>
    <row r="218" spans="1:4">
      <c r="C218" s="59" t="s">
        <v>165</v>
      </c>
      <c r="D218" s="57">
        <v>473864.4</v>
      </c>
    </row>
    <row r="219" spans="1:4">
      <c r="C219" s="59" t="s">
        <v>190</v>
      </c>
      <c r="D219" s="57">
        <v>1949587.6</v>
      </c>
    </row>
    <row r="220" spans="1:4">
      <c r="C220" s="59" t="s">
        <v>167</v>
      </c>
      <c r="D220" s="57">
        <v>1456.66</v>
      </c>
    </row>
    <row r="221" spans="1:4" ht="25.5">
      <c r="C221" s="139" t="s">
        <v>259</v>
      </c>
      <c r="D221" s="57">
        <v>401699.85</v>
      </c>
    </row>
    <row r="222" spans="1:4">
      <c r="C222" s="59" t="s">
        <v>168</v>
      </c>
      <c r="D222" s="57"/>
    </row>
    <row r="223" spans="1:4">
      <c r="C223" s="59" t="s">
        <v>169</v>
      </c>
      <c r="D223" s="57">
        <v>186674.65</v>
      </c>
    </row>
    <row r="224" spans="1:4">
      <c r="C224" s="59" t="s">
        <v>164</v>
      </c>
      <c r="D224" s="57">
        <v>112089.89</v>
      </c>
    </row>
    <row r="225" spans="3:4">
      <c r="C225" s="44" t="s">
        <v>61</v>
      </c>
      <c r="D225" s="43">
        <f>SUM(D226:D228)</f>
        <v>580197.12</v>
      </c>
    </row>
    <row r="226" spans="3:4">
      <c r="C226" s="59" t="s">
        <v>192</v>
      </c>
      <c r="D226" s="57">
        <v>580197.12</v>
      </c>
    </row>
    <row r="227" spans="3:4">
      <c r="C227" s="59"/>
      <c r="D227" s="57"/>
    </row>
    <row r="228" spans="3:4">
      <c r="C228" s="59"/>
      <c r="D228" s="57"/>
    </row>
    <row r="229" spans="3:4" ht="38.25">
      <c r="C229" s="34" t="s">
        <v>114</v>
      </c>
      <c r="D229" s="42">
        <f>D230+D236</f>
        <v>0</v>
      </c>
    </row>
    <row r="230" spans="3:4">
      <c r="C230" s="44" t="s">
        <v>60</v>
      </c>
      <c r="D230" s="43">
        <f>SUM(D231:D235)</f>
        <v>0</v>
      </c>
    </row>
    <row r="231" spans="3:4">
      <c r="C231" s="59" t="s">
        <v>184</v>
      </c>
      <c r="D231" s="57"/>
    </row>
    <row r="232" spans="3:4">
      <c r="C232" s="59" t="s">
        <v>185</v>
      </c>
      <c r="D232" s="57">
        <v>0</v>
      </c>
    </row>
    <row r="233" spans="3:4">
      <c r="C233" s="59" t="s">
        <v>166</v>
      </c>
      <c r="D233" s="57">
        <v>0</v>
      </c>
    </row>
    <row r="234" spans="3:4">
      <c r="C234" s="59" t="s">
        <v>186</v>
      </c>
      <c r="D234" s="57">
        <v>0</v>
      </c>
    </row>
    <row r="235" spans="3:4">
      <c r="C235" s="59" t="s">
        <v>169</v>
      </c>
      <c r="D235" s="57">
        <v>0</v>
      </c>
    </row>
    <row r="236" spans="3:4">
      <c r="C236" s="44" t="s">
        <v>61</v>
      </c>
      <c r="D236" s="43">
        <f>SUM(D237:D239)</f>
        <v>0</v>
      </c>
    </row>
    <row r="237" spans="3:4">
      <c r="C237" s="59" t="s">
        <v>59</v>
      </c>
      <c r="D237" s="57"/>
    </row>
    <row r="238" spans="3:4">
      <c r="C238" s="59"/>
      <c r="D238" s="57"/>
    </row>
    <row r="239" spans="3:4">
      <c r="C239" s="59"/>
      <c r="D239" s="57"/>
    </row>
    <row r="240" spans="3:4" ht="25.5">
      <c r="C240" s="77" t="s">
        <v>127</v>
      </c>
      <c r="D240" s="42">
        <f>D241+D245</f>
        <v>0</v>
      </c>
    </row>
    <row r="241" spans="3:4">
      <c r="C241" s="76" t="s">
        <v>128</v>
      </c>
      <c r="D241" s="75">
        <f>SUM(D242:D244)</f>
        <v>0</v>
      </c>
    </row>
    <row r="242" spans="3:4">
      <c r="C242" s="59"/>
      <c r="D242" s="57"/>
    </row>
    <row r="243" spans="3:4">
      <c r="C243" s="59"/>
      <c r="D243" s="57"/>
    </row>
    <row r="244" spans="3:4">
      <c r="C244" s="59"/>
      <c r="D244" s="57"/>
    </row>
    <row r="245" spans="3:4">
      <c r="C245" s="76" t="s">
        <v>129</v>
      </c>
      <c r="D245" s="75">
        <f>SUM(D246:D248)</f>
        <v>0</v>
      </c>
    </row>
    <row r="246" spans="3:4">
      <c r="C246" s="59" t="s">
        <v>59</v>
      </c>
      <c r="D246" s="57"/>
    </row>
    <row r="247" spans="3:4">
      <c r="C247" s="59"/>
      <c r="D247" s="57"/>
    </row>
    <row r="248" spans="3:4">
      <c r="C248" s="59"/>
      <c r="D248" s="57"/>
    </row>
    <row r="249" spans="3:4">
      <c r="C249" s="34" t="s">
        <v>62</v>
      </c>
      <c r="D249" s="42">
        <f>SUM(D250:D255)</f>
        <v>14939.41</v>
      </c>
    </row>
    <row r="250" spans="3:4">
      <c r="C250" s="33" t="s">
        <v>63</v>
      </c>
      <c r="D250" s="57">
        <v>1780.81</v>
      </c>
    </row>
    <row r="251" spans="3:4">
      <c r="C251" s="33" t="s">
        <v>64</v>
      </c>
      <c r="D251" s="57">
        <v>0</v>
      </c>
    </row>
    <row r="252" spans="3:4">
      <c r="C252" s="33" t="s">
        <v>65</v>
      </c>
      <c r="D252" s="57"/>
    </row>
    <row r="253" spans="3:4" ht="25.5">
      <c r="C253" s="33" t="s">
        <v>115</v>
      </c>
      <c r="D253" s="57"/>
    </row>
    <row r="254" spans="3:4">
      <c r="C254" s="33" t="s">
        <v>66</v>
      </c>
      <c r="D254" s="57">
        <v>13158.6</v>
      </c>
    </row>
    <row r="255" spans="3:4" ht="13.5" thickBot="1">
      <c r="C255" s="35" t="s">
        <v>67</v>
      </c>
      <c r="D255" s="58">
        <v>0</v>
      </c>
    </row>
    <row r="256" spans="3:4" ht="13.5" thickBot="1">
      <c r="C256" s="11"/>
    </row>
    <row r="257" spans="1:4">
      <c r="A257" s="17">
        <v>4</v>
      </c>
      <c r="C257" s="86" t="s">
        <v>142</v>
      </c>
      <c r="D257" s="45">
        <f>SUM(D258:D260)</f>
        <v>25147.03</v>
      </c>
    </row>
    <row r="258" spans="1:4" ht="38.25">
      <c r="C258" s="19" t="s">
        <v>146</v>
      </c>
      <c r="D258" s="57">
        <v>0</v>
      </c>
    </row>
    <row r="259" spans="1:4" ht="63.75">
      <c r="C259" s="19" t="s">
        <v>147</v>
      </c>
      <c r="D259" s="57">
        <v>25147.03</v>
      </c>
    </row>
    <row r="260" spans="1:4" ht="29.25" customHeight="1" thickBot="1">
      <c r="A260" s="70"/>
      <c r="C260" s="89" t="s">
        <v>230</v>
      </c>
      <c r="D260" s="58"/>
    </row>
    <row r="261" spans="1:4">
      <c r="A261" s="70"/>
      <c r="C261" s="80"/>
      <c r="D261" s="81"/>
    </row>
    <row r="262" spans="1:4" ht="13.5" thickBot="1">
      <c r="A262" s="70"/>
      <c r="C262" s="80"/>
      <c r="D262" s="81"/>
    </row>
    <row r="263" spans="1:4">
      <c r="A263" s="70">
        <v>4</v>
      </c>
      <c r="C263" s="86" t="s">
        <v>143</v>
      </c>
      <c r="D263" s="135">
        <f>SUM(D264:D269)</f>
        <v>1.7</v>
      </c>
    </row>
    <row r="264" spans="1:4" ht="38.25">
      <c r="A264" s="70"/>
      <c r="C264" s="19" t="s">
        <v>148</v>
      </c>
      <c r="D264" s="136">
        <v>0</v>
      </c>
    </row>
    <row r="265" spans="1:4" ht="38.25">
      <c r="A265" s="70"/>
      <c r="C265" s="19" t="s">
        <v>149</v>
      </c>
      <c r="D265" s="136">
        <v>0</v>
      </c>
    </row>
    <row r="266" spans="1:4" ht="38.25">
      <c r="A266" s="70"/>
      <c r="C266" s="19" t="s">
        <v>150</v>
      </c>
      <c r="D266" s="136">
        <v>0</v>
      </c>
    </row>
    <row r="267" spans="1:4" ht="25.5">
      <c r="A267" s="70"/>
      <c r="C267" s="19" t="s">
        <v>231</v>
      </c>
      <c r="D267" s="137"/>
    </row>
    <row r="268" spans="1:4" ht="25.5">
      <c r="A268" s="70"/>
      <c r="C268" s="19" t="s">
        <v>151</v>
      </c>
      <c r="D268" s="136">
        <v>0</v>
      </c>
    </row>
    <row r="269" spans="1:4" ht="13.5" thickBot="1">
      <c r="A269" s="70"/>
      <c r="C269" s="89" t="s">
        <v>180</v>
      </c>
      <c r="D269" s="138">
        <v>1.7</v>
      </c>
    </row>
    <row r="270" spans="1:4">
      <c r="A270" s="70"/>
      <c r="C270" s="102"/>
      <c r="D270" s="80"/>
    </row>
    <row r="271" spans="1:4" ht="51">
      <c r="A271" s="70">
        <v>5</v>
      </c>
      <c r="C271" s="106" t="s">
        <v>197</v>
      </c>
      <c r="D271" s="98"/>
    </row>
    <row r="272" spans="1:4" ht="13.5" thickBot="1">
      <c r="A272" s="70"/>
      <c r="C272" s="102"/>
      <c r="D272" s="80"/>
    </row>
    <row r="273" spans="1:7" ht="15" customHeight="1" thickBot="1">
      <c r="A273" s="70"/>
      <c r="C273" s="108" t="s">
        <v>89</v>
      </c>
      <c r="D273" s="110" t="s">
        <v>198</v>
      </c>
    </row>
    <row r="274" spans="1:7">
      <c r="A274" s="70"/>
      <c r="C274" s="108" t="s">
        <v>199</v>
      </c>
      <c r="D274" s="118">
        <f xml:space="preserve"> D279+D278+D277</f>
        <v>4859467.16</v>
      </c>
    </row>
    <row r="275" spans="1:7" ht="13.5" thickBot="1">
      <c r="A275" s="70"/>
      <c r="C275" s="115" t="s">
        <v>202</v>
      </c>
      <c r="D275" s="119"/>
    </row>
    <row r="276" spans="1:7">
      <c r="A276" s="70"/>
      <c r="C276" s="103"/>
      <c r="D276" s="104"/>
      <c r="G276" s="117"/>
    </row>
    <row r="277" spans="1:7">
      <c r="A277" s="70"/>
      <c r="C277" s="109" t="s">
        <v>200</v>
      </c>
      <c r="D277" s="55">
        <v>4776376.2300000004</v>
      </c>
    </row>
    <row r="278" spans="1:7">
      <c r="A278" s="70"/>
      <c r="C278" s="109" t="s">
        <v>201</v>
      </c>
      <c r="D278" s="55">
        <v>81956.039999999994</v>
      </c>
    </row>
    <row r="279" spans="1:7" ht="13.5" thickBot="1">
      <c r="A279" s="70"/>
      <c r="C279" s="113" t="s">
        <v>203</v>
      </c>
      <c r="D279" s="100">
        <v>1134.8900000000001</v>
      </c>
    </row>
    <row r="280" spans="1:7" ht="13.5" thickBot="1">
      <c r="A280" s="70"/>
      <c r="C280" s="124" t="s">
        <v>204</v>
      </c>
      <c r="D280" s="129">
        <f>D281</f>
        <v>-24139.68</v>
      </c>
    </row>
    <row r="281" spans="1:7" ht="39" thickBot="1">
      <c r="A281" s="70"/>
      <c r="C281" s="130" t="s">
        <v>205</v>
      </c>
      <c r="D281" s="131">
        <v>-24139.68</v>
      </c>
    </row>
    <row r="282" spans="1:7" ht="26.25" thickBot="1">
      <c r="A282" s="70"/>
      <c r="C282" s="124" t="s">
        <v>216</v>
      </c>
      <c r="D282" s="129">
        <f>D274+D280</f>
        <v>4835327.4800000004</v>
      </c>
    </row>
    <row r="283" spans="1:7" ht="13.5" thickBot="1">
      <c r="A283" s="70"/>
      <c r="C283" s="105" t="s">
        <v>206</v>
      </c>
      <c r="D283" s="114">
        <f>D287+D286+D285+D284</f>
        <v>5058970.0999999996</v>
      </c>
    </row>
    <row r="284" spans="1:7">
      <c r="A284" s="70"/>
      <c r="C284" s="107" t="s">
        <v>207</v>
      </c>
      <c r="D284" s="112">
        <v>5018881.96</v>
      </c>
    </row>
    <row r="285" spans="1:7">
      <c r="A285" s="70"/>
      <c r="C285" s="109" t="s">
        <v>208</v>
      </c>
      <c r="D285" s="55">
        <v>14939.41</v>
      </c>
    </row>
    <row r="286" spans="1:7">
      <c r="A286" s="70"/>
      <c r="C286" s="109" t="s">
        <v>209</v>
      </c>
      <c r="D286" s="55">
        <v>25147.03</v>
      </c>
    </row>
    <row r="287" spans="1:7" ht="13.5" thickBot="1">
      <c r="A287" s="70"/>
      <c r="C287" s="113" t="s">
        <v>210</v>
      </c>
      <c r="D287" s="100">
        <v>1.7</v>
      </c>
    </row>
    <row r="288" spans="1:7" ht="13.5" thickBot="1">
      <c r="A288" s="70"/>
      <c r="C288" s="105" t="s">
        <v>211</v>
      </c>
      <c r="D288" s="114">
        <f>D289+D290+D291+D292+D293+D294+D295</f>
        <v>2916344.5600000005</v>
      </c>
    </row>
    <row r="289" spans="1:4" ht="25.5">
      <c r="A289" s="70"/>
      <c r="C289" s="107" t="s">
        <v>220</v>
      </c>
      <c r="D289" s="112">
        <v>122813.35</v>
      </c>
    </row>
    <row r="290" spans="1:4">
      <c r="A290" s="70"/>
      <c r="C290" s="109" t="s">
        <v>212</v>
      </c>
      <c r="D290" s="55">
        <v>2039719.73</v>
      </c>
    </row>
    <row r="291" spans="1:4">
      <c r="A291" s="70"/>
      <c r="C291" s="109" t="s">
        <v>226</v>
      </c>
      <c r="D291" s="55">
        <v>50085.49</v>
      </c>
    </row>
    <row r="292" spans="1:4">
      <c r="A292" s="70"/>
      <c r="C292" s="109" t="s">
        <v>239</v>
      </c>
      <c r="D292" s="55">
        <v>151760</v>
      </c>
    </row>
    <row r="293" spans="1:4">
      <c r="A293" s="70"/>
      <c r="C293" s="109" t="s">
        <v>234</v>
      </c>
      <c r="D293" s="55"/>
    </row>
    <row r="294" spans="1:4">
      <c r="A294" s="70"/>
      <c r="C294" s="109" t="s">
        <v>238</v>
      </c>
      <c r="D294" s="55">
        <v>551965.99</v>
      </c>
    </row>
    <row r="295" spans="1:4" ht="13.5" thickBot="1">
      <c r="A295" s="70"/>
      <c r="C295" s="113" t="s">
        <v>235</v>
      </c>
      <c r="D295" s="100"/>
    </row>
    <row r="296" spans="1:4" ht="13.5" thickBot="1">
      <c r="A296" s="70"/>
      <c r="C296" s="124" t="s">
        <v>236</v>
      </c>
      <c r="D296" s="129">
        <f>D283-D288</f>
        <v>2142625.5399999991</v>
      </c>
    </row>
    <row r="297" spans="1:4">
      <c r="A297" s="70"/>
      <c r="C297" s="123" t="s">
        <v>237</v>
      </c>
      <c r="D297" s="128">
        <f>D282-D296</f>
        <v>2692701.9400000013</v>
      </c>
    </row>
    <row r="298" spans="1:4">
      <c r="A298" s="70"/>
      <c r="C298" s="111" t="s">
        <v>227</v>
      </c>
      <c r="D298" s="54"/>
    </row>
    <row r="299" spans="1:4" ht="38.25">
      <c r="A299" s="70"/>
      <c r="C299" s="111" t="s">
        <v>228</v>
      </c>
      <c r="D299" s="54">
        <f>D297-D298</f>
        <v>2692701.9400000013</v>
      </c>
    </row>
    <row r="300" spans="1:4" ht="13.5" thickBot="1">
      <c r="A300" s="70"/>
      <c r="C300" s="121" t="s">
        <v>229</v>
      </c>
      <c r="D300" s="122">
        <f>D274-D283</f>
        <v>-199502.93999999948</v>
      </c>
    </row>
    <row r="301" spans="1:4">
      <c r="A301" s="70"/>
      <c r="C301" s="106"/>
      <c r="D301" s="85"/>
    </row>
    <row r="302" spans="1:4">
      <c r="A302" s="70"/>
      <c r="C302" s="106" t="s">
        <v>213</v>
      </c>
      <c r="D302" s="85"/>
    </row>
    <row r="303" spans="1:4">
      <c r="A303" s="70"/>
      <c r="C303" s="106"/>
      <c r="D303" s="85"/>
    </row>
    <row r="304" spans="1:4" ht="25.5">
      <c r="A304" s="70"/>
      <c r="C304" s="111" t="s">
        <v>214</v>
      </c>
      <c r="D304" s="54" t="s">
        <v>215</v>
      </c>
    </row>
    <row r="305" spans="1:5">
      <c r="A305" s="70"/>
      <c r="C305" s="111" t="s">
        <v>225</v>
      </c>
      <c r="D305" s="54">
        <v>10086</v>
      </c>
    </row>
    <row r="306" spans="1:5">
      <c r="A306" s="70"/>
      <c r="C306" s="111" t="s">
        <v>232</v>
      </c>
      <c r="D306" s="54">
        <v>10270.5</v>
      </c>
    </row>
    <row r="307" spans="1:5">
      <c r="A307" s="70"/>
      <c r="C307" s="111" t="s">
        <v>260</v>
      </c>
      <c r="D307" s="54">
        <v>10086</v>
      </c>
    </row>
    <row r="308" spans="1:5" ht="25.5" customHeight="1">
      <c r="A308" s="70">
        <v>6</v>
      </c>
      <c r="C308" s="165" t="s">
        <v>116</v>
      </c>
      <c r="D308" s="165"/>
      <c r="E308" s="165"/>
    </row>
    <row r="309" spans="1:5" ht="13.5" thickBot="1">
      <c r="C309" s="11"/>
    </row>
    <row r="310" spans="1:5">
      <c r="C310" s="149" t="s">
        <v>89</v>
      </c>
      <c r="D310" s="152" t="s">
        <v>81</v>
      </c>
      <c r="E310" s="157"/>
    </row>
    <row r="311" spans="1:5">
      <c r="C311" s="151"/>
      <c r="D311" s="4" t="s">
        <v>82</v>
      </c>
      <c r="E311" s="26" t="s">
        <v>83</v>
      </c>
    </row>
    <row r="312" spans="1:5">
      <c r="C312" s="90" t="s">
        <v>117</v>
      </c>
      <c r="D312" s="54">
        <v>1488416.79</v>
      </c>
      <c r="E312" s="91"/>
    </row>
    <row r="313" spans="1:5">
      <c r="C313" s="92" t="s">
        <v>84</v>
      </c>
      <c r="D313" s="41">
        <f>D314+D315</f>
        <v>0</v>
      </c>
      <c r="E313" s="42">
        <f>E314+E315</f>
        <v>0</v>
      </c>
    </row>
    <row r="314" spans="1:5">
      <c r="C314" s="116" t="s">
        <v>233</v>
      </c>
      <c r="D314" s="55"/>
      <c r="E314" s="57"/>
    </row>
    <row r="315" spans="1:5">
      <c r="C315" s="92" t="s">
        <v>85</v>
      </c>
      <c r="D315" s="55">
        <v>0</v>
      </c>
      <c r="E315" s="57"/>
    </row>
    <row r="316" spans="1:5">
      <c r="C316" s="92" t="s">
        <v>86</v>
      </c>
      <c r="D316" s="41">
        <f>SUM(D317:D318)</f>
        <v>0</v>
      </c>
      <c r="E316" s="42">
        <f>E317+E318</f>
        <v>0</v>
      </c>
    </row>
    <row r="317" spans="1:5">
      <c r="C317" s="92" t="s">
        <v>87</v>
      </c>
      <c r="D317" s="55"/>
      <c r="E317" s="57"/>
    </row>
    <row r="318" spans="1:5">
      <c r="C318" s="116" t="s">
        <v>261</v>
      </c>
      <c r="D318" s="55"/>
      <c r="E318" s="57"/>
    </row>
    <row r="319" spans="1:5" ht="13.5" thickBot="1">
      <c r="C319" s="93" t="s">
        <v>88</v>
      </c>
      <c r="D319" s="39">
        <f>D312+D313-D316</f>
        <v>1488416.79</v>
      </c>
      <c r="E319" s="40">
        <f>E312+E313-E316</f>
        <v>0</v>
      </c>
    </row>
    <row r="320" spans="1:5">
      <c r="C320" s="11"/>
    </row>
    <row r="322" spans="1:4">
      <c r="A322" s="17">
        <v>7</v>
      </c>
      <c r="C322" s="167" t="s">
        <v>101</v>
      </c>
      <c r="D322" s="167"/>
    </row>
    <row r="323" spans="1:4" ht="13.5" thickBot="1">
      <c r="D323" s="78"/>
    </row>
    <row r="324" spans="1:4">
      <c r="C324" s="36" t="s">
        <v>118</v>
      </c>
      <c r="D324" s="45">
        <f>SUM(D326)-D327</f>
        <v>-242505.72999999952</v>
      </c>
    </row>
    <row r="325" spans="1:4">
      <c r="C325" s="94" t="s">
        <v>92</v>
      </c>
      <c r="D325" s="75"/>
    </row>
    <row r="326" spans="1:4">
      <c r="C326" s="60" t="s">
        <v>162</v>
      </c>
      <c r="D326" s="57">
        <v>4776376.2300000004</v>
      </c>
    </row>
    <row r="327" spans="1:4">
      <c r="C327" s="60" t="s">
        <v>163</v>
      </c>
      <c r="D327" s="57">
        <v>5018881.96</v>
      </c>
    </row>
    <row r="328" spans="1:4">
      <c r="C328" s="60"/>
      <c r="D328" s="57"/>
    </row>
    <row r="329" spans="1:4">
      <c r="C329" s="60"/>
      <c r="D329" s="57"/>
    </row>
    <row r="330" spans="1:4">
      <c r="C330" s="60"/>
      <c r="D330" s="57"/>
    </row>
    <row r="331" spans="1:4">
      <c r="C331" s="60"/>
      <c r="D331" s="57"/>
    </row>
    <row r="332" spans="1:4">
      <c r="C332" s="95"/>
      <c r="D332" s="57"/>
    </row>
    <row r="333" spans="1:4">
      <c r="C333" s="95"/>
      <c r="D333" s="57"/>
    </row>
    <row r="334" spans="1:4" ht="13.5" thickBot="1">
      <c r="C334" s="61"/>
      <c r="D334" s="58"/>
    </row>
    <row r="335" spans="1:4">
      <c r="C335" s="7"/>
      <c r="D335" s="31"/>
    </row>
    <row r="337" spans="1:8" ht="13.5" thickBot="1">
      <c r="A337" s="17">
        <v>8</v>
      </c>
      <c r="C337" s="16" t="s">
        <v>119</v>
      </c>
    </row>
    <row r="338" spans="1:8">
      <c r="C338" s="161" t="s">
        <v>50</v>
      </c>
      <c r="D338" s="152" t="s">
        <v>51</v>
      </c>
      <c r="E338" s="157"/>
    </row>
    <row r="339" spans="1:8" ht="25.5">
      <c r="C339" s="156"/>
      <c r="D339" s="8" t="s">
        <v>52</v>
      </c>
      <c r="E339" s="21" t="s">
        <v>34</v>
      </c>
    </row>
    <row r="340" spans="1:8">
      <c r="C340" s="27" t="s">
        <v>69</v>
      </c>
      <c r="D340" s="57"/>
      <c r="E340" s="57"/>
    </row>
    <row r="341" spans="1:8">
      <c r="C341" s="27" t="s">
        <v>70</v>
      </c>
      <c r="D341" s="57"/>
      <c r="E341" s="57"/>
    </row>
    <row r="342" spans="1:8">
      <c r="C342" s="27" t="s">
        <v>71</v>
      </c>
      <c r="D342" s="57"/>
      <c r="E342" s="57"/>
    </row>
    <row r="343" spans="1:8">
      <c r="C343" s="27" t="s">
        <v>120</v>
      </c>
      <c r="D343" s="57"/>
      <c r="E343" s="57"/>
    </row>
    <row r="344" spans="1:8" ht="13.5" thickBot="1">
      <c r="C344" s="28" t="s">
        <v>8</v>
      </c>
      <c r="D344" s="39"/>
      <c r="E344" s="40"/>
    </row>
    <row r="345" spans="1:8" ht="14.25">
      <c r="D345" s="96"/>
      <c r="E345" s="96"/>
    </row>
    <row r="346" spans="1:8" ht="14.25">
      <c r="E346" s="96"/>
    </row>
    <row r="347" spans="1:8" ht="14.25">
      <c r="B347" s="97"/>
      <c r="C347" s="97"/>
      <c r="E347" s="96"/>
    </row>
    <row r="348" spans="1:8" ht="14.25">
      <c r="B348" s="97"/>
      <c r="C348" s="98"/>
      <c r="D348" s="140"/>
      <c r="E348" s="96"/>
    </row>
    <row r="349" spans="1:8">
      <c r="B349" s="97"/>
      <c r="C349" s="98"/>
      <c r="D349" s="97"/>
      <c r="E349" s="97"/>
    </row>
    <row r="350" spans="1:8">
      <c r="B350" s="97"/>
      <c r="C350" s="97"/>
      <c r="D350" s="97"/>
      <c r="E350" s="97"/>
    </row>
    <row r="351" spans="1:8" ht="15.75">
      <c r="B351" s="132"/>
      <c r="C351" s="132"/>
      <c r="D351" s="132"/>
      <c r="E351" s="132"/>
      <c r="F351" s="141" t="s">
        <v>240</v>
      </c>
      <c r="G351" s="132"/>
      <c r="H351" s="132"/>
    </row>
    <row r="352" spans="1:8" ht="15.75">
      <c r="B352" s="132"/>
      <c r="C352" s="142" t="s">
        <v>174</v>
      </c>
      <c r="D352" s="132"/>
      <c r="E352" s="132"/>
      <c r="F352" s="132"/>
      <c r="G352" s="132"/>
      <c r="H352" s="132"/>
    </row>
    <row r="353" spans="1:8" ht="30" customHeight="1">
      <c r="B353" s="132"/>
      <c r="C353" s="142"/>
      <c r="D353" s="132"/>
      <c r="E353" s="132"/>
      <c r="F353" s="132" t="s">
        <v>241</v>
      </c>
      <c r="G353" s="132"/>
      <c r="H353" s="132"/>
    </row>
    <row r="354" spans="1:8" ht="30" customHeight="1">
      <c r="B354" s="132"/>
      <c r="C354" s="132" t="s">
        <v>262</v>
      </c>
      <c r="D354" s="132"/>
      <c r="E354" s="132"/>
      <c r="F354" s="132" t="s">
        <v>242</v>
      </c>
      <c r="G354" s="132"/>
      <c r="H354" s="132"/>
    </row>
    <row r="355" spans="1:8" ht="30" customHeight="1">
      <c r="B355" s="132"/>
      <c r="C355" s="132"/>
      <c r="D355" s="132"/>
      <c r="E355" s="132"/>
      <c r="F355" s="132" t="s">
        <v>243</v>
      </c>
      <c r="G355" s="132"/>
      <c r="H355" s="132"/>
    </row>
    <row r="356" spans="1:8" ht="30" customHeight="1">
      <c r="B356" s="132"/>
      <c r="C356" s="132" t="s">
        <v>175</v>
      </c>
      <c r="D356" s="132"/>
      <c r="E356" s="132"/>
      <c r="F356" s="132" t="s">
        <v>244</v>
      </c>
      <c r="G356" s="132"/>
      <c r="H356" s="132"/>
    </row>
    <row r="357" spans="1:8" ht="30" customHeight="1">
      <c r="B357" s="132"/>
      <c r="C357" s="132"/>
      <c r="D357" s="132"/>
      <c r="E357" s="132"/>
      <c r="F357" s="132" t="s">
        <v>245</v>
      </c>
      <c r="G357" s="132"/>
      <c r="H357" s="132"/>
    </row>
    <row r="358" spans="1:8" ht="30" customHeight="1">
      <c r="B358" s="132"/>
      <c r="C358" s="132" t="s">
        <v>219</v>
      </c>
      <c r="D358" s="132"/>
      <c r="E358" s="132"/>
      <c r="F358" s="132" t="s">
        <v>246</v>
      </c>
      <c r="G358" s="132"/>
      <c r="H358" s="132"/>
    </row>
    <row r="359" spans="1:8" ht="30" customHeight="1">
      <c r="B359" s="132"/>
      <c r="C359" s="132"/>
      <c r="D359" s="132"/>
      <c r="E359" s="132"/>
      <c r="F359" s="132" t="s">
        <v>247</v>
      </c>
      <c r="G359" s="132"/>
      <c r="H359" s="132"/>
    </row>
    <row r="360" spans="1:8" ht="30" customHeight="1">
      <c r="A360"/>
      <c r="B360" s="132"/>
      <c r="C360" s="132"/>
      <c r="D360" s="132"/>
      <c r="E360" s="132"/>
      <c r="F360" s="132" t="s">
        <v>248</v>
      </c>
      <c r="G360" s="132"/>
      <c r="H360" s="132"/>
    </row>
    <row r="361" spans="1:8" ht="30" customHeight="1">
      <c r="A361"/>
      <c r="B361" s="132"/>
      <c r="C361" s="132"/>
      <c r="D361" s="132"/>
      <c r="E361" s="132"/>
      <c r="F361" s="132" t="s">
        <v>249</v>
      </c>
      <c r="G361" s="132"/>
      <c r="H361" s="132"/>
    </row>
    <row r="362" spans="1:8" ht="30" customHeight="1">
      <c r="A362"/>
      <c r="B362" s="132"/>
      <c r="C362" s="132"/>
      <c r="D362" s="132"/>
      <c r="E362" s="132"/>
      <c r="F362" s="132" t="s">
        <v>250</v>
      </c>
      <c r="G362" s="132"/>
      <c r="H362" s="132"/>
    </row>
    <row r="363" spans="1:8" ht="30" customHeight="1">
      <c r="A363"/>
      <c r="B363" s="132"/>
      <c r="C363" s="132"/>
      <c r="D363" s="132"/>
      <c r="E363" s="132"/>
      <c r="F363" s="132" t="s">
        <v>251</v>
      </c>
      <c r="G363" s="132"/>
      <c r="H363" s="132"/>
    </row>
    <row r="364" spans="1:8" ht="30" customHeight="1">
      <c r="A364"/>
      <c r="B364" s="132"/>
      <c r="C364" s="132"/>
      <c r="D364" s="132"/>
      <c r="E364" s="132"/>
      <c r="F364" s="132" t="s">
        <v>252</v>
      </c>
      <c r="G364" s="132"/>
      <c r="H364" s="132"/>
    </row>
    <row r="365" spans="1:8" ht="30" customHeight="1">
      <c r="A365"/>
      <c r="B365" s="132"/>
      <c r="C365" s="132"/>
      <c r="D365" s="132"/>
      <c r="E365" s="132"/>
      <c r="F365" s="132" t="s">
        <v>253</v>
      </c>
      <c r="G365" s="132"/>
      <c r="H365" s="132"/>
    </row>
    <row r="366" spans="1:8" ht="30" customHeight="1">
      <c r="A366"/>
      <c r="B366" s="132"/>
      <c r="C366" s="132"/>
      <c r="D366" s="132"/>
      <c r="E366" s="132"/>
      <c r="F366" s="132"/>
      <c r="G366" s="132"/>
      <c r="H366" s="132"/>
    </row>
    <row r="367" spans="1:8" ht="30" customHeight="1">
      <c r="A367"/>
    </row>
    <row r="368" spans="1:8" ht="20.100000000000001" customHeight="1">
      <c r="A368"/>
      <c r="F368" s="133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</sheetData>
  <mergeCells count="74">
    <mergeCell ref="D99:I99"/>
    <mergeCell ref="D97:G97"/>
    <mergeCell ref="C97:C100"/>
    <mergeCell ref="C110:I110"/>
    <mergeCell ref="D19:E19"/>
    <mergeCell ref="F19:G19"/>
    <mergeCell ref="C72:G72"/>
    <mergeCell ref="C23:G23"/>
    <mergeCell ref="D26:E26"/>
    <mergeCell ref="D27:E27"/>
    <mergeCell ref="C42:K42"/>
    <mergeCell ref="F24:G24"/>
    <mergeCell ref="D24:E25"/>
    <mergeCell ref="C24:C25"/>
    <mergeCell ref="C61:G61"/>
    <mergeCell ref="E62:F62"/>
    <mergeCell ref="D98:E98"/>
    <mergeCell ref="F98:G98"/>
    <mergeCell ref="C54:G54"/>
    <mergeCell ref="D84:D85"/>
    <mergeCell ref="E84:F84"/>
    <mergeCell ref="G84:G85"/>
    <mergeCell ref="C78:J78"/>
    <mergeCell ref="E55:F55"/>
    <mergeCell ref="H97:I98"/>
    <mergeCell ref="C96:I96"/>
    <mergeCell ref="C84:C85"/>
    <mergeCell ref="D55:D56"/>
    <mergeCell ref="G55:G56"/>
    <mergeCell ref="C55:C56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11:D11"/>
    <mergeCell ref="C12:D12"/>
    <mergeCell ref="C13:D13"/>
    <mergeCell ref="C17:G17"/>
    <mergeCell ref="C338:C339"/>
    <mergeCell ref="D338:E338"/>
    <mergeCell ref="C145:E145"/>
    <mergeCell ref="D310:E310"/>
    <mergeCell ref="C310:C311"/>
    <mergeCell ref="C308:E308"/>
    <mergeCell ref="C213:D213"/>
    <mergeCell ref="C322:D322"/>
    <mergeCell ref="C162:E162"/>
    <mergeCell ref="C155:D155"/>
    <mergeCell ref="C166:D166"/>
    <mergeCell ref="C163:D163"/>
    <mergeCell ref="C164:D164"/>
    <mergeCell ref="C161:E161"/>
    <mergeCell ref="G62:G63"/>
    <mergeCell ref="C62:C63"/>
    <mergeCell ref="D62:D63"/>
    <mergeCell ref="D138:E138"/>
    <mergeCell ref="C111:C114"/>
    <mergeCell ref="D111:G111"/>
    <mergeCell ref="D112:E112"/>
    <mergeCell ref="F112:G112"/>
    <mergeCell ref="D113:I113"/>
    <mergeCell ref="C137:E137"/>
    <mergeCell ref="C126:C127"/>
    <mergeCell ref="D126:E126"/>
    <mergeCell ref="C138:C139"/>
    <mergeCell ref="H111:I112"/>
    <mergeCell ref="C125:E125"/>
    <mergeCell ref="C83:G8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5" fitToHeight="9" orientation="landscape" horizontalDpi="300" verticalDpi="300" r:id="rId1"/>
  <headerFooter alignWithMargins="0">
    <oddFooter>Strona &amp;P z &amp;N</oddFooter>
  </headerFooter>
  <rowBreaks count="10" manualBreakCount="10">
    <brk id="40" max="16383" man="1"/>
    <brk id="76" max="10" man="1"/>
    <brk id="109" max="16383" man="1"/>
    <brk id="135" max="16383" man="1"/>
    <brk id="165" max="16383" man="1"/>
    <brk id="207" max="10" man="1"/>
    <brk id="212" max="16383" man="1"/>
    <brk id="256" max="16383" man="1"/>
    <brk id="298" max="10" man="1"/>
    <brk id="32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Informacja_dodatkowa</vt:lpstr>
      <vt:lpstr>Informacja_dodatkowa!Obszar_wydruku</vt:lpstr>
    </vt:vector>
  </TitlesOfParts>
  <Company>Seabed Polska Sp.z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Paluch</dc:creator>
  <cp:lastModifiedBy>Alicja Dzienisik</cp:lastModifiedBy>
  <cp:lastPrinted>2016-05-19T15:57:34Z</cp:lastPrinted>
  <dcterms:created xsi:type="dcterms:W3CDTF">2005-02-07T16:33:39Z</dcterms:created>
  <dcterms:modified xsi:type="dcterms:W3CDTF">2016-05-19T16:11:11Z</dcterms:modified>
</cp:coreProperties>
</file>